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6755" windowHeight="10980" activeTab="5"/>
  </bookViews>
  <sheets>
    <sheet name="전체" sheetId="2" r:id="rId1"/>
    <sheet name="위탁" sheetId="8" r:id="rId2"/>
    <sheet name="연락메모" sheetId="4" r:id="rId3"/>
    <sheet name="참고" sheetId="6" r:id="rId4"/>
    <sheet name="부산교통공사" sheetId="7" r:id="rId5"/>
    <sheet name="지자체구분" sheetId="9" r:id="rId6"/>
    <sheet name="Sheet2" sheetId="10" r:id="rId7"/>
  </sheets>
  <calcPr calcId="145621"/>
</workbook>
</file>

<file path=xl/calcChain.xml><?xml version="1.0" encoding="utf-8"?>
<calcChain xmlns="http://schemas.openxmlformats.org/spreadsheetml/2006/main">
  <c r="T21" i="8" l="1"/>
  <c r="O21" i="8"/>
  <c r="J21" i="8"/>
  <c r="V139" i="8" l="1"/>
  <c r="U139" i="8"/>
  <c r="Q139" i="8"/>
  <c r="P139" i="8"/>
  <c r="L139" i="8"/>
  <c r="K139" i="8"/>
  <c r="G139" i="8"/>
  <c r="F139" i="8"/>
  <c r="C139" i="8"/>
  <c r="B139" i="8"/>
  <c r="X138" i="8"/>
  <c r="S138" i="8"/>
  <c r="N138" i="8"/>
  <c r="I138" i="8"/>
  <c r="E138" i="8"/>
  <c r="X137" i="8"/>
  <c r="S137" i="8"/>
  <c r="N137" i="8"/>
  <c r="I137" i="8"/>
  <c r="E137" i="8"/>
  <c r="X136" i="8"/>
  <c r="S136" i="8"/>
  <c r="N136" i="8"/>
  <c r="I136" i="8"/>
  <c r="E136" i="8"/>
  <c r="X135" i="8"/>
  <c r="S135" i="8"/>
  <c r="N135" i="8"/>
  <c r="I135" i="8"/>
  <c r="E135" i="8"/>
  <c r="X134" i="8"/>
  <c r="S134" i="8"/>
  <c r="N134" i="8"/>
  <c r="I134" i="8"/>
  <c r="E134" i="8"/>
  <c r="X133" i="8"/>
  <c r="S133" i="8"/>
  <c r="N133" i="8"/>
  <c r="I133" i="8"/>
  <c r="E133" i="8"/>
  <c r="X132" i="8"/>
  <c r="S132" i="8"/>
  <c r="N132" i="8"/>
  <c r="I132" i="8"/>
  <c r="E132" i="8"/>
  <c r="X131" i="8"/>
  <c r="S131" i="8"/>
  <c r="N131" i="8"/>
  <c r="I131" i="8"/>
  <c r="E131" i="8"/>
  <c r="X130" i="8"/>
  <c r="S130" i="8"/>
  <c r="N130" i="8"/>
  <c r="I130" i="8"/>
  <c r="E130" i="8"/>
  <c r="X129" i="8"/>
  <c r="S129" i="8"/>
  <c r="N129" i="8"/>
  <c r="I129" i="8"/>
  <c r="E129" i="8"/>
  <c r="U125" i="8"/>
  <c r="P125" i="8"/>
  <c r="K125" i="8"/>
  <c r="F125" i="8"/>
  <c r="B125" i="8"/>
  <c r="X124" i="8"/>
  <c r="S124" i="8"/>
  <c r="X123" i="8"/>
  <c r="S123" i="8"/>
  <c r="N123" i="8"/>
  <c r="I123" i="8"/>
  <c r="X122" i="8"/>
  <c r="S122" i="8"/>
  <c r="N122" i="8"/>
  <c r="I122" i="8"/>
  <c r="E122" i="8"/>
  <c r="X121" i="8"/>
  <c r="S121" i="8"/>
  <c r="N121" i="8"/>
  <c r="I121" i="8"/>
  <c r="E121" i="8"/>
  <c r="X120" i="8"/>
  <c r="S120" i="8"/>
  <c r="N120" i="8"/>
  <c r="O120" i="8" s="1"/>
  <c r="X119" i="8"/>
  <c r="S119" i="8"/>
  <c r="N119" i="8"/>
  <c r="I119" i="8"/>
  <c r="E119" i="8"/>
  <c r="X117" i="8"/>
  <c r="S117" i="8"/>
  <c r="N117" i="8"/>
  <c r="I117" i="8"/>
  <c r="E117" i="8"/>
  <c r="X116" i="8"/>
  <c r="S116" i="8"/>
  <c r="N116" i="8"/>
  <c r="I116" i="8"/>
  <c r="E116" i="8"/>
  <c r="X115" i="8"/>
  <c r="S115" i="8"/>
  <c r="N115" i="8"/>
  <c r="I115" i="8"/>
  <c r="E115" i="8"/>
  <c r="X114" i="8"/>
  <c r="S114" i="8"/>
  <c r="N114" i="8"/>
  <c r="I114" i="8"/>
  <c r="E114" i="8"/>
  <c r="X113" i="8"/>
  <c r="S113" i="8"/>
  <c r="N113" i="8"/>
  <c r="I113" i="8"/>
  <c r="E113" i="8"/>
  <c r="X112" i="8"/>
  <c r="S112" i="8"/>
  <c r="N112" i="8"/>
  <c r="I112" i="8"/>
  <c r="E112" i="8"/>
  <c r="X111" i="8"/>
  <c r="S111" i="8"/>
  <c r="N111" i="8"/>
  <c r="I111" i="8"/>
  <c r="E111" i="8"/>
  <c r="X110" i="8"/>
  <c r="S110" i="8"/>
  <c r="N110" i="8"/>
  <c r="I110" i="8"/>
  <c r="E110" i="8"/>
  <c r="X109" i="8"/>
  <c r="S109" i="8"/>
  <c r="N109" i="8"/>
  <c r="I109" i="8"/>
  <c r="E109" i="8"/>
  <c r="X108" i="8"/>
  <c r="S108" i="8"/>
  <c r="N108" i="8"/>
  <c r="I108" i="8"/>
  <c r="E108" i="8"/>
  <c r="X107" i="8"/>
  <c r="S107" i="8"/>
  <c r="N107" i="8"/>
  <c r="I107" i="8"/>
  <c r="E107" i="8"/>
  <c r="X106" i="8"/>
  <c r="S106" i="8"/>
  <c r="N106" i="8"/>
  <c r="I106" i="8"/>
  <c r="E106" i="8"/>
  <c r="X105" i="8"/>
  <c r="S105" i="8"/>
  <c r="N105" i="8"/>
  <c r="I105" i="8"/>
  <c r="E105" i="8"/>
  <c r="X104" i="8"/>
  <c r="S104" i="8"/>
  <c r="N104" i="8"/>
  <c r="I104" i="8"/>
  <c r="E104" i="8"/>
  <c r="X103" i="8"/>
  <c r="S103" i="8"/>
  <c r="N103" i="8"/>
  <c r="I103" i="8"/>
  <c r="E103" i="8"/>
  <c r="X101" i="8"/>
  <c r="S101" i="8"/>
  <c r="N101" i="8"/>
  <c r="I101" i="8"/>
  <c r="E101" i="8"/>
  <c r="X99" i="8"/>
  <c r="S99" i="8"/>
  <c r="N99" i="8"/>
  <c r="I99" i="8"/>
  <c r="E99" i="8"/>
  <c r="X98" i="8"/>
  <c r="S98" i="8"/>
  <c r="N98" i="8"/>
  <c r="I98" i="8"/>
  <c r="E98" i="8"/>
  <c r="X97" i="8"/>
  <c r="S97" i="8"/>
  <c r="N97" i="8"/>
  <c r="I97" i="8"/>
  <c r="E97" i="8"/>
  <c r="X96" i="8"/>
  <c r="S96" i="8"/>
  <c r="N96" i="8"/>
  <c r="I96" i="8"/>
  <c r="E96" i="8"/>
  <c r="X95" i="8"/>
  <c r="S95" i="8"/>
  <c r="N95" i="8"/>
  <c r="I95" i="8"/>
  <c r="E95" i="8"/>
  <c r="X94" i="8"/>
  <c r="S94" i="8"/>
  <c r="N94" i="8"/>
  <c r="I94" i="8"/>
  <c r="E94" i="8"/>
  <c r="X92" i="8"/>
  <c r="S92" i="8"/>
  <c r="N92" i="8"/>
  <c r="I92" i="8"/>
  <c r="E92" i="8"/>
  <c r="X91" i="8"/>
  <c r="S91" i="8"/>
  <c r="N91" i="8"/>
  <c r="I91" i="8"/>
  <c r="E91" i="8"/>
  <c r="X90" i="8"/>
  <c r="S90" i="8"/>
  <c r="N90" i="8"/>
  <c r="I90" i="8"/>
  <c r="E90" i="8"/>
  <c r="X89" i="8"/>
  <c r="S89" i="8"/>
  <c r="N89" i="8"/>
  <c r="I89" i="8"/>
  <c r="E89" i="8"/>
  <c r="X88" i="8"/>
  <c r="S88" i="8"/>
  <c r="N88" i="8"/>
  <c r="I88" i="8"/>
  <c r="E88" i="8"/>
  <c r="X87" i="8"/>
  <c r="S87" i="8"/>
  <c r="N87" i="8"/>
  <c r="I87" i="8"/>
  <c r="E87" i="8"/>
  <c r="X85" i="8"/>
  <c r="S85" i="8"/>
  <c r="N85" i="8"/>
  <c r="I85" i="8"/>
  <c r="E85" i="8"/>
  <c r="X83" i="8"/>
  <c r="S83" i="8"/>
  <c r="N83" i="8"/>
  <c r="I83" i="8"/>
  <c r="E83" i="8"/>
  <c r="X82" i="8"/>
  <c r="S82" i="8"/>
  <c r="N82" i="8"/>
  <c r="I82" i="8"/>
  <c r="E82" i="8"/>
  <c r="X81" i="8"/>
  <c r="S81" i="8"/>
  <c r="N81" i="8"/>
  <c r="I81" i="8"/>
  <c r="E81" i="8"/>
  <c r="X80" i="8"/>
  <c r="S80" i="8"/>
  <c r="N80" i="8"/>
  <c r="I80" i="8"/>
  <c r="E80" i="8"/>
  <c r="X78" i="8"/>
  <c r="S78" i="8"/>
  <c r="N78" i="8"/>
  <c r="I78" i="8"/>
  <c r="E78" i="8"/>
  <c r="X77" i="8"/>
  <c r="S77" i="8"/>
  <c r="N77" i="8"/>
  <c r="I77" i="8"/>
  <c r="E77" i="8"/>
  <c r="X76" i="8"/>
  <c r="S76" i="8"/>
  <c r="N76" i="8"/>
  <c r="I76" i="8"/>
  <c r="E76" i="8"/>
  <c r="X75" i="8"/>
  <c r="S75" i="8"/>
  <c r="N75" i="8"/>
  <c r="I75" i="8"/>
  <c r="E75" i="8"/>
  <c r="X74" i="8"/>
  <c r="S74" i="8"/>
  <c r="N74" i="8"/>
  <c r="I74" i="8"/>
  <c r="E74" i="8"/>
  <c r="X73" i="8"/>
  <c r="S73" i="8"/>
  <c r="N73" i="8"/>
  <c r="I73" i="8"/>
  <c r="E73" i="8"/>
  <c r="X72" i="8"/>
  <c r="S72" i="8"/>
  <c r="N72" i="8"/>
  <c r="I72" i="8"/>
  <c r="E72" i="8"/>
  <c r="X71" i="8"/>
  <c r="S71" i="8"/>
  <c r="N71" i="8"/>
  <c r="I71" i="8"/>
  <c r="E71" i="8"/>
  <c r="X70" i="8"/>
  <c r="S70" i="8"/>
  <c r="N70" i="8"/>
  <c r="I70" i="8"/>
  <c r="E70" i="8"/>
  <c r="X69" i="8"/>
  <c r="S69" i="8"/>
  <c r="N69" i="8"/>
  <c r="I69" i="8"/>
  <c r="E69" i="8"/>
  <c r="X68" i="8"/>
  <c r="S68" i="8"/>
  <c r="N68" i="8"/>
  <c r="I68" i="8"/>
  <c r="E68" i="8"/>
  <c r="X67" i="8"/>
  <c r="S67" i="8"/>
  <c r="N67" i="8"/>
  <c r="I67" i="8"/>
  <c r="E67" i="8"/>
  <c r="X66" i="8"/>
  <c r="S66" i="8"/>
  <c r="N66" i="8"/>
  <c r="I66" i="8"/>
  <c r="E66" i="8"/>
  <c r="X65" i="8"/>
  <c r="S65" i="8"/>
  <c r="N65" i="8"/>
  <c r="I65" i="8"/>
  <c r="E65" i="8"/>
  <c r="X64" i="8"/>
  <c r="S64" i="8"/>
  <c r="N64" i="8"/>
  <c r="I64" i="8"/>
  <c r="E64" i="8"/>
  <c r="X63" i="8"/>
  <c r="S63" i="8"/>
  <c r="N63" i="8"/>
  <c r="I63" i="8"/>
  <c r="E63" i="8"/>
  <c r="X62" i="8"/>
  <c r="S62" i="8"/>
  <c r="N62" i="8"/>
  <c r="I62" i="8"/>
  <c r="E62" i="8"/>
  <c r="X61" i="8"/>
  <c r="S61" i="8"/>
  <c r="N61" i="8"/>
  <c r="I61" i="8"/>
  <c r="E61" i="8"/>
  <c r="X60" i="8"/>
  <c r="S60" i="8"/>
  <c r="N60" i="8"/>
  <c r="I60" i="8"/>
  <c r="E60" i="8"/>
  <c r="X59" i="8"/>
  <c r="S59" i="8"/>
  <c r="N59" i="8"/>
  <c r="I59" i="8"/>
  <c r="E59" i="8"/>
  <c r="X58" i="8"/>
  <c r="S58" i="8"/>
  <c r="N58" i="8"/>
  <c r="I58" i="8"/>
  <c r="E58" i="8"/>
  <c r="X57" i="8"/>
  <c r="S57" i="8"/>
  <c r="N57" i="8"/>
  <c r="I57" i="8"/>
  <c r="E57" i="8"/>
  <c r="X56" i="8"/>
  <c r="S56" i="8"/>
  <c r="N56" i="8"/>
  <c r="I56" i="8"/>
  <c r="E56" i="8"/>
  <c r="X55" i="8"/>
  <c r="S55" i="8"/>
  <c r="N55" i="8"/>
  <c r="I55" i="8"/>
  <c r="E55" i="8"/>
  <c r="X53" i="8"/>
  <c r="S53" i="8"/>
  <c r="N53" i="8"/>
  <c r="I53" i="8"/>
  <c r="E53" i="8"/>
  <c r="X51" i="8"/>
  <c r="S51" i="8"/>
  <c r="N51" i="8"/>
  <c r="I51" i="8"/>
  <c r="E51" i="8"/>
  <c r="X49" i="8"/>
  <c r="S49" i="8"/>
  <c r="N49" i="8"/>
  <c r="I49" i="8"/>
  <c r="E49" i="8"/>
  <c r="X47" i="8"/>
  <c r="S47" i="8"/>
  <c r="N47" i="8"/>
  <c r="I47" i="8"/>
  <c r="E47" i="8"/>
  <c r="X46" i="8"/>
  <c r="S46" i="8"/>
  <c r="N46" i="8"/>
  <c r="I46" i="8"/>
  <c r="E46" i="8"/>
  <c r="X45" i="8"/>
  <c r="S45" i="8"/>
  <c r="N45" i="8"/>
  <c r="I45" i="8"/>
  <c r="E45" i="8"/>
  <c r="X44" i="8"/>
  <c r="S44" i="8"/>
  <c r="N44" i="8"/>
  <c r="X41" i="8"/>
  <c r="S41" i="8"/>
  <c r="N41" i="8"/>
  <c r="I41" i="8"/>
  <c r="E41" i="8"/>
  <c r="X40" i="8"/>
  <c r="S40" i="8"/>
  <c r="N40" i="8"/>
  <c r="I40" i="8"/>
  <c r="E40" i="8"/>
  <c r="X39" i="8"/>
  <c r="S39" i="8"/>
  <c r="N39" i="8"/>
  <c r="I39" i="8"/>
  <c r="E39" i="8"/>
  <c r="X38" i="8"/>
  <c r="S38" i="8"/>
  <c r="N38" i="8"/>
  <c r="I38" i="8"/>
  <c r="E38" i="8"/>
  <c r="X37" i="8"/>
  <c r="S37" i="8"/>
  <c r="N37" i="8"/>
  <c r="I37" i="8"/>
  <c r="E37" i="8"/>
  <c r="X36" i="8"/>
  <c r="S36" i="8"/>
  <c r="N36" i="8"/>
  <c r="I36" i="8"/>
  <c r="E36" i="8"/>
  <c r="X35" i="8"/>
  <c r="S35" i="8"/>
  <c r="N35" i="8"/>
  <c r="I35" i="8"/>
  <c r="E35" i="8"/>
  <c r="X34" i="8"/>
  <c r="S34" i="8"/>
  <c r="N34" i="8"/>
  <c r="I34" i="8"/>
  <c r="E34" i="8"/>
  <c r="X33" i="8"/>
  <c r="S33" i="8"/>
  <c r="N33" i="8"/>
  <c r="I33" i="8"/>
  <c r="E33" i="8"/>
  <c r="X31" i="8"/>
  <c r="S31" i="8"/>
  <c r="N31" i="8"/>
  <c r="I31" i="8"/>
  <c r="E31" i="8"/>
  <c r="X30" i="8"/>
  <c r="S30" i="8"/>
  <c r="N30" i="8"/>
  <c r="I30" i="8"/>
  <c r="E30" i="8"/>
  <c r="X29" i="8"/>
  <c r="S29" i="8"/>
  <c r="N29" i="8"/>
  <c r="I29" i="8"/>
  <c r="E29" i="8"/>
  <c r="X28" i="8"/>
  <c r="S28" i="8"/>
  <c r="N28" i="8"/>
  <c r="I28" i="8"/>
  <c r="E28" i="8"/>
  <c r="X27" i="8"/>
  <c r="S27" i="8"/>
  <c r="N27" i="8"/>
  <c r="I27" i="8"/>
  <c r="E27" i="8"/>
  <c r="X26" i="8"/>
  <c r="S26" i="8"/>
  <c r="N26" i="8"/>
  <c r="I26" i="8"/>
  <c r="E26" i="8"/>
  <c r="X25" i="8"/>
  <c r="S25" i="8"/>
  <c r="N25" i="8"/>
  <c r="I25" i="8"/>
  <c r="E25" i="8"/>
  <c r="X24" i="8"/>
  <c r="S24" i="8"/>
  <c r="N24" i="8"/>
  <c r="I24" i="8"/>
  <c r="E24" i="8"/>
  <c r="X23" i="8"/>
  <c r="S23" i="8"/>
  <c r="X22" i="8"/>
  <c r="S22" i="8"/>
  <c r="N22" i="8"/>
  <c r="I22" i="8"/>
  <c r="E22" i="8"/>
  <c r="X20" i="8"/>
  <c r="S20" i="8"/>
  <c r="N20" i="8"/>
  <c r="I20" i="8"/>
  <c r="E20" i="8"/>
  <c r="X19" i="8"/>
  <c r="S19" i="8"/>
  <c r="N19" i="8"/>
  <c r="I19" i="8"/>
  <c r="E19" i="8"/>
  <c r="X18" i="8"/>
  <c r="S18" i="8"/>
  <c r="N18" i="8"/>
  <c r="I18" i="8"/>
  <c r="E18" i="8"/>
  <c r="X17" i="8"/>
  <c r="S17" i="8"/>
  <c r="N17" i="8"/>
  <c r="I17" i="8"/>
  <c r="E17" i="8"/>
  <c r="X16" i="8"/>
  <c r="S16" i="8"/>
  <c r="N16" i="8"/>
  <c r="I16" i="8"/>
  <c r="E16" i="8"/>
  <c r="X15" i="8"/>
  <c r="S15" i="8"/>
  <c r="N15" i="8"/>
  <c r="I15" i="8"/>
  <c r="E15" i="8"/>
  <c r="X14" i="8"/>
  <c r="S14" i="8"/>
  <c r="N14" i="8"/>
  <c r="I14" i="8"/>
  <c r="E14" i="8"/>
  <c r="X13" i="8"/>
  <c r="S13" i="8"/>
  <c r="N13" i="8"/>
  <c r="I13" i="8"/>
  <c r="E13" i="8"/>
  <c r="X12" i="8"/>
  <c r="S12" i="8"/>
  <c r="N12" i="8"/>
  <c r="I12" i="8"/>
  <c r="E12" i="8"/>
  <c r="X11" i="8"/>
  <c r="S11" i="8"/>
  <c r="N11" i="8"/>
  <c r="I11" i="8"/>
  <c r="E11" i="8"/>
  <c r="X10" i="8"/>
  <c r="S10" i="8"/>
  <c r="N10" i="8"/>
  <c r="I10" i="8"/>
  <c r="E10" i="8"/>
  <c r="X9" i="8"/>
  <c r="S9" i="8"/>
  <c r="N9" i="8"/>
  <c r="I9" i="8"/>
  <c r="E9" i="8"/>
  <c r="X8" i="8"/>
  <c r="S8" i="8"/>
  <c r="N8" i="8"/>
  <c r="I8" i="8"/>
  <c r="E8" i="8"/>
  <c r="X7" i="8"/>
  <c r="S7" i="8"/>
  <c r="N7" i="8"/>
  <c r="I7" i="8"/>
  <c r="E7" i="8"/>
  <c r="X6" i="8"/>
  <c r="S6" i="8"/>
  <c r="N6" i="8"/>
  <c r="I6" i="8"/>
  <c r="E6" i="8"/>
  <c r="V5" i="8"/>
  <c r="V125" i="8" s="1"/>
  <c r="Q5" i="8"/>
  <c r="S5" i="8" s="1"/>
  <c r="L5" i="8"/>
  <c r="L125" i="8" s="1"/>
  <c r="G5" i="8"/>
  <c r="G125" i="8" s="1"/>
  <c r="C5" i="8"/>
  <c r="C125" i="8" s="1"/>
  <c r="O80" i="8" l="1"/>
  <c r="Y124" i="8"/>
  <c r="Y44" i="8"/>
  <c r="J87" i="8"/>
  <c r="J91" i="8"/>
  <c r="Y92" i="8"/>
  <c r="O95" i="8"/>
  <c r="O99" i="8"/>
  <c r="Y15" i="8"/>
  <c r="O17" i="8"/>
  <c r="J39" i="8"/>
  <c r="Y70" i="8"/>
  <c r="Y78" i="8"/>
  <c r="Y113" i="8"/>
  <c r="Y119" i="8"/>
  <c r="T123" i="8"/>
  <c r="O130" i="8"/>
  <c r="O134" i="8"/>
  <c r="E139" i="8"/>
  <c r="N125" i="8"/>
  <c r="J47" i="8"/>
  <c r="J106" i="8"/>
  <c r="T109" i="8"/>
  <c r="J110" i="8"/>
  <c r="Y111" i="8"/>
  <c r="O113" i="8"/>
  <c r="Y134" i="8"/>
  <c r="Y22" i="8"/>
  <c r="O27" i="8"/>
  <c r="O31" i="8"/>
  <c r="T59" i="8"/>
  <c r="T63" i="8"/>
  <c r="O66" i="8"/>
  <c r="Y69" i="8"/>
  <c r="Y99" i="8"/>
  <c r="Y18" i="8"/>
  <c r="O37" i="8"/>
  <c r="Y95" i="8"/>
  <c r="O6" i="8"/>
  <c r="T7" i="8"/>
  <c r="J10" i="8"/>
  <c r="T12" i="8"/>
  <c r="J27" i="8"/>
  <c r="J31" i="8"/>
  <c r="O63" i="8"/>
  <c r="Y101" i="8"/>
  <c r="X125" i="8"/>
  <c r="T68" i="8"/>
  <c r="Y82" i="8"/>
  <c r="J12" i="8"/>
  <c r="T58" i="8"/>
  <c r="T62" i="8"/>
  <c r="Y66" i="8"/>
  <c r="T69" i="8"/>
  <c r="J82" i="8"/>
  <c r="Y87" i="8"/>
  <c r="T88" i="8"/>
  <c r="Y109" i="8"/>
  <c r="Y117" i="8"/>
  <c r="Y138" i="8"/>
  <c r="E125" i="8"/>
  <c r="O62" i="8"/>
  <c r="Y63" i="8"/>
  <c r="J73" i="8"/>
  <c r="T105" i="8"/>
  <c r="O117" i="8"/>
  <c r="T130" i="8"/>
  <c r="T138" i="8"/>
  <c r="I125" i="8"/>
  <c r="J125" i="8" s="1"/>
  <c r="X5" i="8"/>
  <c r="Y5" i="8" s="1"/>
  <c r="T6" i="8"/>
  <c r="Y49" i="8"/>
  <c r="Y51" i="8"/>
  <c r="Y81" i="8"/>
  <c r="T90" i="8"/>
  <c r="T103" i="8"/>
  <c r="Y135" i="8"/>
  <c r="T136" i="8"/>
  <c r="Y6" i="8"/>
  <c r="T19" i="8"/>
  <c r="J22" i="8"/>
  <c r="O59" i="8"/>
  <c r="Y59" i="8"/>
  <c r="J61" i="8"/>
  <c r="J66" i="8"/>
  <c r="T66" i="8"/>
  <c r="J71" i="8"/>
  <c r="J97" i="8"/>
  <c r="O105" i="8"/>
  <c r="Y106" i="8"/>
  <c r="T107" i="8"/>
  <c r="J115" i="8"/>
  <c r="Y122" i="8"/>
  <c r="O136" i="8"/>
  <c r="I139" i="8"/>
  <c r="S139" i="8"/>
  <c r="J7" i="8"/>
  <c r="Y23" i="8"/>
  <c r="O29" i="8"/>
  <c r="O34" i="8"/>
  <c r="J60" i="8"/>
  <c r="O61" i="8"/>
  <c r="J63" i="8"/>
  <c r="O67" i="8"/>
  <c r="O71" i="8"/>
  <c r="Y72" i="8"/>
  <c r="J77" i="8"/>
  <c r="J92" i="8"/>
  <c r="O103" i="8"/>
  <c r="J111" i="8"/>
  <c r="Y121" i="8"/>
  <c r="J132" i="8"/>
  <c r="O138" i="8"/>
  <c r="J8" i="8"/>
  <c r="O25" i="8"/>
  <c r="Y10" i="8"/>
  <c r="Y14" i="8"/>
  <c r="Y16" i="8"/>
  <c r="Y17" i="8"/>
  <c r="J20" i="8"/>
  <c r="J46" i="8"/>
  <c r="Y46" i="8"/>
  <c r="O49" i="8"/>
  <c r="J53" i="8"/>
  <c r="Y53" i="8"/>
  <c r="Y62" i="8"/>
  <c r="O64" i="8"/>
  <c r="Y65" i="8"/>
  <c r="O70" i="8"/>
  <c r="O72" i="8"/>
  <c r="J74" i="8"/>
  <c r="Y90" i="8"/>
  <c r="T95" i="8"/>
  <c r="Y105" i="8"/>
  <c r="T113" i="8"/>
  <c r="Y130" i="8"/>
  <c r="Y8" i="8"/>
  <c r="J11" i="8"/>
  <c r="O13" i="8"/>
  <c r="J15" i="8"/>
  <c r="J18" i="8"/>
  <c r="O19" i="8"/>
  <c r="T25" i="8"/>
  <c r="T29" i="8"/>
  <c r="T34" i="8"/>
  <c r="T37" i="8"/>
  <c r="T44" i="8"/>
  <c r="O55" i="8"/>
  <c r="J56" i="8"/>
  <c r="Y61" i="8"/>
  <c r="J65" i="8"/>
  <c r="T67" i="8"/>
  <c r="J68" i="8"/>
  <c r="O69" i="8"/>
  <c r="J70" i="8"/>
  <c r="T70" i="8"/>
  <c r="Y71" i="8"/>
  <c r="T72" i="8"/>
  <c r="Y75" i="8"/>
  <c r="Y76" i="8"/>
  <c r="Y80" i="8"/>
  <c r="J88" i="8"/>
  <c r="O90" i="8"/>
  <c r="O92" i="8"/>
  <c r="Y96" i="8"/>
  <c r="T97" i="8"/>
  <c r="T99" i="8"/>
  <c r="J101" i="8"/>
  <c r="Y103" i="8"/>
  <c r="J107" i="8"/>
  <c r="O109" i="8"/>
  <c r="O111" i="8"/>
  <c r="Y114" i="8"/>
  <c r="T115" i="8"/>
  <c r="T117" i="8"/>
  <c r="J119" i="8"/>
  <c r="T121" i="8"/>
  <c r="J122" i="8"/>
  <c r="Y131" i="8"/>
  <c r="T132" i="8"/>
  <c r="T134" i="8"/>
  <c r="J135" i="8"/>
  <c r="Y136" i="8"/>
  <c r="O10" i="8"/>
  <c r="O20" i="8"/>
  <c r="J58" i="8"/>
  <c r="J64" i="8"/>
  <c r="Y64" i="8"/>
  <c r="O65" i="8"/>
  <c r="J67" i="8"/>
  <c r="O73" i="8"/>
  <c r="T75" i="8"/>
  <c r="O76" i="8"/>
  <c r="J78" i="8"/>
  <c r="T83" i="8"/>
  <c r="Y91" i="8"/>
  <c r="T92" i="8"/>
  <c r="J96" i="8"/>
  <c r="J103" i="8"/>
  <c r="Y110" i="8"/>
  <c r="T111" i="8"/>
  <c r="J114" i="8"/>
  <c r="O121" i="8"/>
  <c r="O123" i="8"/>
  <c r="J131" i="8"/>
  <c r="J136" i="8"/>
  <c r="E5" i="8"/>
  <c r="O8" i="8"/>
  <c r="Y12" i="8"/>
  <c r="Y13" i="8"/>
  <c r="O14" i="8"/>
  <c r="J16" i="8"/>
  <c r="T18" i="8"/>
  <c r="Y19" i="8"/>
  <c r="T22" i="8"/>
  <c r="T27" i="8"/>
  <c r="T31" i="8"/>
  <c r="T39" i="8"/>
  <c r="O45" i="8"/>
  <c r="O51" i="8"/>
  <c r="J55" i="8"/>
  <c r="T56" i="8"/>
  <c r="Y74" i="8"/>
  <c r="Y83" i="8"/>
  <c r="N139" i="8"/>
  <c r="X139" i="8"/>
  <c r="N5" i="8"/>
  <c r="T5" i="8" s="1"/>
  <c r="J6" i="8"/>
  <c r="Y7" i="8"/>
  <c r="O9" i="8"/>
  <c r="T10" i="8"/>
  <c r="Y11" i="8"/>
  <c r="O12" i="8"/>
  <c r="T17" i="8"/>
  <c r="J19" i="8"/>
  <c r="Y20" i="8"/>
  <c r="O22" i="8"/>
  <c r="J25" i="8"/>
  <c r="J29" i="8"/>
  <c r="J34" i="8"/>
  <c r="J37" i="8"/>
  <c r="Y45" i="8"/>
  <c r="O47" i="8"/>
  <c r="T49" i="8"/>
  <c r="J57" i="8"/>
  <c r="Y57" i="8"/>
  <c r="Y58" i="8"/>
  <c r="J62" i="8"/>
  <c r="T65" i="8"/>
  <c r="Y67" i="8"/>
  <c r="O68" i="8"/>
  <c r="O75" i="8"/>
  <c r="J75" i="8"/>
  <c r="O88" i="8"/>
  <c r="Y97" i="8"/>
  <c r="O107" i="8"/>
  <c r="Y115" i="8"/>
  <c r="Y132" i="8"/>
  <c r="T14" i="8"/>
  <c r="O16" i="8"/>
  <c r="Y25" i="8"/>
  <c r="Y27" i="8"/>
  <c r="Y29" i="8"/>
  <c r="Y31" i="8"/>
  <c r="Y34" i="8"/>
  <c r="Y37" i="8"/>
  <c r="Y39" i="8"/>
  <c r="Y56" i="8"/>
  <c r="O58" i="8"/>
  <c r="T61" i="8"/>
  <c r="Y73" i="8"/>
  <c r="T73" i="8"/>
  <c r="T8" i="8"/>
  <c r="T15" i="8"/>
  <c r="O7" i="8"/>
  <c r="Y9" i="8"/>
  <c r="T11" i="8"/>
  <c r="J14" i="8"/>
  <c r="O15" i="8"/>
  <c r="J26" i="8"/>
  <c r="Y26" i="8"/>
  <c r="J30" i="8"/>
  <c r="Y30" i="8"/>
  <c r="J35" i="8"/>
  <c r="Y35" i="8"/>
  <c r="J38" i="8"/>
  <c r="Y38" i="8"/>
  <c r="Y47" i="8"/>
  <c r="T55" i="8"/>
  <c r="O56" i="8"/>
  <c r="J59" i="8"/>
  <c r="T64" i="8"/>
  <c r="Y68" i="8"/>
  <c r="T71" i="8"/>
  <c r="T74" i="8"/>
  <c r="O74" i="8"/>
  <c r="T78" i="8"/>
  <c r="O78" i="8"/>
  <c r="Y88" i="8"/>
  <c r="O97" i="8"/>
  <c r="Y107" i="8"/>
  <c r="O115" i="8"/>
  <c r="Y123" i="8"/>
  <c r="O132" i="8"/>
  <c r="J76" i="8"/>
  <c r="J90" i="8"/>
  <c r="J95" i="8"/>
  <c r="J99" i="8"/>
  <c r="J105" i="8"/>
  <c r="J109" i="8"/>
  <c r="J113" i="8"/>
  <c r="J117" i="8"/>
  <c r="J130" i="8"/>
  <c r="J134" i="8"/>
  <c r="J138" i="8"/>
  <c r="Y77" i="8"/>
  <c r="T81" i="8"/>
  <c r="O83" i="8"/>
  <c r="O39" i="8"/>
  <c r="J41" i="8"/>
  <c r="Y41" i="8"/>
  <c r="J45" i="8"/>
  <c r="J49" i="8"/>
  <c r="Y55" i="8"/>
  <c r="O60" i="8"/>
  <c r="J69" i="8"/>
  <c r="J72" i="8"/>
  <c r="T76" i="8"/>
  <c r="O77" i="8"/>
  <c r="T77" i="8"/>
  <c r="T80" i="8"/>
  <c r="O81" i="8"/>
  <c r="J83" i="8"/>
  <c r="J121" i="8"/>
  <c r="T24" i="8"/>
  <c r="Y24" i="8"/>
  <c r="T33" i="8"/>
  <c r="Y33" i="8"/>
  <c r="T36" i="8"/>
  <c r="Y36" i="8"/>
  <c r="T40" i="8"/>
  <c r="Y40" i="8"/>
  <c r="O46" i="8"/>
  <c r="T46" i="8"/>
  <c r="I5" i="8"/>
  <c r="J9" i="8"/>
  <c r="T9" i="8"/>
  <c r="O11" i="8"/>
  <c r="J13" i="8"/>
  <c r="T13" i="8"/>
  <c r="T16" i="8"/>
  <c r="J17" i="8"/>
  <c r="O18" i="8"/>
  <c r="T20" i="8"/>
  <c r="O53" i="8"/>
  <c r="T53" i="8"/>
  <c r="O57" i="8"/>
  <c r="T57" i="8"/>
  <c r="O129" i="8"/>
  <c r="J129" i="8"/>
  <c r="O133" i="8"/>
  <c r="J133" i="8"/>
  <c r="O137" i="8"/>
  <c r="J137" i="8"/>
  <c r="T28" i="8"/>
  <c r="Y28" i="8"/>
  <c r="J24" i="8"/>
  <c r="O24" i="8"/>
  <c r="J28" i="8"/>
  <c r="O28" i="8"/>
  <c r="J33" i="8"/>
  <c r="O33" i="8"/>
  <c r="J36" i="8"/>
  <c r="O36" i="8"/>
  <c r="J40" i="8"/>
  <c r="O40" i="8"/>
  <c r="Q125" i="8"/>
  <c r="S125" i="8" s="1"/>
  <c r="O26" i="8"/>
  <c r="T26" i="8"/>
  <c r="O30" i="8"/>
  <c r="T30" i="8"/>
  <c r="O35" i="8"/>
  <c r="T35" i="8"/>
  <c r="O38" i="8"/>
  <c r="T38" i="8"/>
  <c r="O41" i="8"/>
  <c r="T41" i="8"/>
  <c r="O85" i="8"/>
  <c r="J85" i="8"/>
  <c r="O89" i="8"/>
  <c r="J89" i="8"/>
  <c r="O94" i="8"/>
  <c r="J94" i="8"/>
  <c r="O98" i="8"/>
  <c r="J98" i="8"/>
  <c r="O104" i="8"/>
  <c r="J104" i="8"/>
  <c r="O108" i="8"/>
  <c r="J108" i="8"/>
  <c r="O112" i="8"/>
  <c r="J112" i="8"/>
  <c r="O116" i="8"/>
  <c r="J116" i="8"/>
  <c r="Y120" i="8"/>
  <c r="T120" i="8"/>
  <c r="T47" i="8"/>
  <c r="J51" i="8"/>
  <c r="T87" i="8"/>
  <c r="O87" i="8"/>
  <c r="T91" i="8"/>
  <c r="O91" i="8"/>
  <c r="T96" i="8"/>
  <c r="O96" i="8"/>
  <c r="T101" i="8"/>
  <c r="O101" i="8"/>
  <c r="T106" i="8"/>
  <c r="O106" i="8"/>
  <c r="T110" i="8"/>
  <c r="O110" i="8"/>
  <c r="T114" i="8"/>
  <c r="O114" i="8"/>
  <c r="T119" i="8"/>
  <c r="O119" i="8"/>
  <c r="T131" i="8"/>
  <c r="O131" i="8"/>
  <c r="T135" i="8"/>
  <c r="O135" i="8"/>
  <c r="T60" i="8"/>
  <c r="T82" i="8"/>
  <c r="O82" i="8"/>
  <c r="T122" i="8"/>
  <c r="O122" i="8"/>
  <c r="T45" i="8"/>
  <c r="T51" i="8"/>
  <c r="Y60" i="8"/>
  <c r="Y85" i="8"/>
  <c r="T85" i="8"/>
  <c r="Y89" i="8"/>
  <c r="T89" i="8"/>
  <c r="Y94" i="8"/>
  <c r="T94" i="8"/>
  <c r="Y98" i="8"/>
  <c r="T98" i="8"/>
  <c r="Y104" i="8"/>
  <c r="T104" i="8"/>
  <c r="Y108" i="8"/>
  <c r="T108" i="8"/>
  <c r="Y112" i="8"/>
  <c r="T112" i="8"/>
  <c r="Y116" i="8"/>
  <c r="T116" i="8"/>
  <c r="Y129" i="8"/>
  <c r="T129" i="8"/>
  <c r="Y133" i="8"/>
  <c r="T133" i="8"/>
  <c r="Y137" i="8"/>
  <c r="T137" i="8"/>
  <c r="G77" i="7"/>
  <c r="E77" i="7"/>
  <c r="G62" i="7"/>
  <c r="E62" i="7"/>
  <c r="G47" i="7"/>
  <c r="E47" i="7"/>
  <c r="G32" i="7"/>
  <c r="E32" i="7"/>
  <c r="H61" i="7"/>
  <c r="H46" i="7"/>
  <c r="H76" i="7"/>
  <c r="G76" i="7"/>
  <c r="G75" i="7"/>
  <c r="G74" i="7"/>
  <c r="G73" i="7"/>
  <c r="G72" i="7"/>
  <c r="G71" i="7"/>
  <c r="G70" i="7"/>
  <c r="G69" i="7"/>
  <c r="G68" i="7"/>
  <c r="G67" i="7"/>
  <c r="G66" i="7"/>
  <c r="G65" i="7"/>
  <c r="G61" i="7"/>
  <c r="G60" i="7"/>
  <c r="G59" i="7"/>
  <c r="G58" i="7"/>
  <c r="G57" i="7"/>
  <c r="G56" i="7"/>
  <c r="G55" i="7"/>
  <c r="G54" i="7"/>
  <c r="G53" i="7"/>
  <c r="G52" i="7"/>
  <c r="G51" i="7"/>
  <c r="G50" i="7"/>
  <c r="G46" i="7"/>
  <c r="G45" i="7"/>
  <c r="G44" i="7"/>
  <c r="G43" i="7"/>
  <c r="G42" i="7"/>
  <c r="G41" i="7"/>
  <c r="G40" i="7"/>
  <c r="G39" i="7"/>
  <c r="G38" i="7"/>
  <c r="G37" i="7"/>
  <c r="G36" i="7"/>
  <c r="G35" i="7"/>
  <c r="G31" i="7"/>
  <c r="G30" i="7"/>
  <c r="G29" i="7"/>
  <c r="G28" i="7"/>
  <c r="G27" i="7"/>
  <c r="G26" i="7"/>
  <c r="G25" i="7"/>
  <c r="G24" i="7"/>
  <c r="G23" i="7"/>
  <c r="G22" i="7"/>
  <c r="G21" i="7"/>
  <c r="G20" i="7"/>
  <c r="E76" i="7"/>
  <c r="E75" i="7"/>
  <c r="E74" i="7"/>
  <c r="E73" i="7"/>
  <c r="E72" i="7"/>
  <c r="E71" i="7"/>
  <c r="E70" i="7"/>
  <c r="E69" i="7"/>
  <c r="E68" i="7"/>
  <c r="E67" i="7"/>
  <c r="E66" i="7"/>
  <c r="E65" i="7"/>
  <c r="E61" i="7"/>
  <c r="E60" i="7"/>
  <c r="E59" i="7"/>
  <c r="E58" i="7"/>
  <c r="E57" i="7"/>
  <c r="E56" i="7"/>
  <c r="E55" i="7"/>
  <c r="E54" i="7"/>
  <c r="E53" i="7"/>
  <c r="E52" i="7"/>
  <c r="E51" i="7"/>
  <c r="E50" i="7"/>
  <c r="E46" i="7"/>
  <c r="E45" i="7"/>
  <c r="E44" i="7"/>
  <c r="E43" i="7"/>
  <c r="E42" i="7"/>
  <c r="E41" i="7"/>
  <c r="E40" i="7"/>
  <c r="E39" i="7"/>
  <c r="E38" i="7"/>
  <c r="E37" i="7"/>
  <c r="E36" i="7"/>
  <c r="E35" i="7"/>
  <c r="E31" i="7"/>
  <c r="E30" i="7"/>
  <c r="E29" i="7"/>
  <c r="E28" i="7"/>
  <c r="E27" i="7"/>
  <c r="E26" i="7"/>
  <c r="E25" i="7"/>
  <c r="E24" i="7"/>
  <c r="E23" i="7"/>
  <c r="E22" i="7"/>
  <c r="E21" i="7"/>
  <c r="E20" i="7"/>
  <c r="I76" i="7"/>
  <c r="H75" i="7"/>
  <c r="I75" i="7" s="1"/>
  <c r="H74" i="7"/>
  <c r="I74" i="7" s="1"/>
  <c r="I73" i="7"/>
  <c r="H73" i="7"/>
  <c r="H72" i="7"/>
  <c r="I72" i="7" s="1"/>
  <c r="H71" i="7"/>
  <c r="I71" i="7" s="1"/>
  <c r="H70" i="7"/>
  <c r="I70" i="7" s="1"/>
  <c r="I69" i="7"/>
  <c r="H69" i="7"/>
  <c r="H68" i="7"/>
  <c r="I68" i="7" s="1"/>
  <c r="H67" i="7"/>
  <c r="I67" i="7" s="1"/>
  <c r="H66" i="7"/>
  <c r="I66" i="7" s="1"/>
  <c r="H65" i="7"/>
  <c r="I65" i="7" s="1"/>
  <c r="I61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6" i="7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I15" i="7"/>
  <c r="I13" i="7"/>
  <c r="I11" i="7"/>
  <c r="I9" i="7"/>
  <c r="I7" i="7"/>
  <c r="H16" i="7"/>
  <c r="I16" i="7" s="1"/>
  <c r="H15" i="7"/>
  <c r="H14" i="7"/>
  <c r="I14" i="7" s="1"/>
  <c r="H13" i="7"/>
  <c r="H12" i="7"/>
  <c r="I12" i="7" s="1"/>
  <c r="H11" i="7"/>
  <c r="H10" i="7"/>
  <c r="I10" i="7" s="1"/>
  <c r="H9" i="7"/>
  <c r="H8" i="7"/>
  <c r="I8" i="7" s="1"/>
  <c r="H7" i="7"/>
  <c r="H6" i="7"/>
  <c r="I6" i="7" s="1"/>
  <c r="H5" i="7"/>
  <c r="I5" i="7" s="1"/>
  <c r="O125" i="8" l="1"/>
  <c r="T125" i="8"/>
  <c r="O139" i="8"/>
  <c r="J139" i="8"/>
  <c r="Y139" i="8"/>
  <c r="T139" i="8"/>
  <c r="J5" i="8"/>
  <c r="Y125" i="8"/>
  <c r="O5" i="8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T121" i="2" s="1"/>
  <c r="N120" i="2"/>
  <c r="N119" i="2"/>
  <c r="N118" i="2"/>
  <c r="N117" i="2"/>
  <c r="N116" i="2"/>
  <c r="N115" i="2"/>
  <c r="N114" i="2"/>
  <c r="N113" i="2"/>
  <c r="T113" i="2" s="1"/>
  <c r="N112" i="2"/>
  <c r="N111" i="2"/>
  <c r="N110" i="2"/>
  <c r="N109" i="2"/>
  <c r="T109" i="2" s="1"/>
  <c r="N108" i="2"/>
  <c r="N107" i="2"/>
  <c r="N106" i="2"/>
  <c r="N105" i="2"/>
  <c r="T105" i="2" s="1"/>
  <c r="N104" i="2"/>
  <c r="N103" i="2"/>
  <c r="N102" i="2"/>
  <c r="N101" i="2"/>
  <c r="N100" i="2"/>
  <c r="N99" i="2"/>
  <c r="N98" i="2"/>
  <c r="N97" i="2"/>
  <c r="N96" i="2"/>
  <c r="N95" i="2"/>
  <c r="N94" i="2"/>
  <c r="N93" i="2"/>
  <c r="T93" i="2" s="1"/>
  <c r="N92" i="2"/>
  <c r="N91" i="2"/>
  <c r="N90" i="2"/>
  <c r="N89" i="2"/>
  <c r="T89" i="2" s="1"/>
  <c r="I132" i="2"/>
  <c r="I131" i="2"/>
  <c r="O131" i="2" s="1"/>
  <c r="I130" i="2"/>
  <c r="I129" i="2"/>
  <c r="I128" i="2"/>
  <c r="I127" i="2"/>
  <c r="I126" i="2"/>
  <c r="I125" i="2"/>
  <c r="I124" i="2"/>
  <c r="I123" i="2"/>
  <c r="O123" i="2" s="1"/>
  <c r="I122" i="2"/>
  <c r="I121" i="2"/>
  <c r="I120" i="2"/>
  <c r="I119" i="2"/>
  <c r="I118" i="2"/>
  <c r="I117" i="2"/>
  <c r="I116" i="2"/>
  <c r="I115" i="2"/>
  <c r="O115" i="2" s="1"/>
  <c r="I114" i="2"/>
  <c r="I113" i="2"/>
  <c r="I112" i="2"/>
  <c r="I111" i="2"/>
  <c r="I110" i="2"/>
  <c r="I109" i="2"/>
  <c r="I108" i="2"/>
  <c r="I107" i="2"/>
  <c r="O107" i="2" s="1"/>
  <c r="I106" i="2"/>
  <c r="I105" i="2"/>
  <c r="I104" i="2"/>
  <c r="I103" i="2"/>
  <c r="I102" i="2"/>
  <c r="I101" i="2"/>
  <c r="I100" i="2"/>
  <c r="I99" i="2"/>
  <c r="O99" i="2" s="1"/>
  <c r="I98" i="2"/>
  <c r="I97" i="2"/>
  <c r="I96" i="2"/>
  <c r="I95" i="2"/>
  <c r="I94" i="2"/>
  <c r="I93" i="2"/>
  <c r="I92" i="2"/>
  <c r="I91" i="2"/>
  <c r="I90" i="2"/>
  <c r="I89" i="2"/>
  <c r="O89" i="2" s="1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8" i="2"/>
  <c r="N7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8" i="2"/>
  <c r="I7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J7" i="2" l="1"/>
  <c r="T21" i="2"/>
  <c r="T125" i="2"/>
  <c r="T115" i="2"/>
  <c r="T19" i="2"/>
  <c r="Y8" i="2"/>
  <c r="Y12" i="2"/>
  <c r="J8" i="2"/>
  <c r="J12" i="2"/>
  <c r="J16" i="2"/>
  <c r="J20" i="2"/>
  <c r="J24" i="2"/>
  <c r="J28" i="2"/>
  <c r="O13" i="2"/>
  <c r="O17" i="2"/>
  <c r="O25" i="2"/>
  <c r="T22" i="2"/>
  <c r="O95" i="2"/>
  <c r="T7" i="2"/>
  <c r="T15" i="2"/>
  <c r="T23" i="2"/>
  <c r="O27" i="2"/>
  <c r="T104" i="2"/>
  <c r="Y18" i="2"/>
  <c r="Y26" i="2"/>
  <c r="J90" i="2"/>
  <c r="J94" i="2"/>
  <c r="J98" i="2"/>
  <c r="J102" i="2"/>
  <c r="J106" i="2"/>
  <c r="T101" i="2"/>
  <c r="T117" i="2"/>
  <c r="T17" i="2"/>
  <c r="J13" i="2"/>
  <c r="J17" i="2"/>
  <c r="J21" i="2"/>
  <c r="T10" i="2"/>
  <c r="Y14" i="2"/>
  <c r="T28" i="2"/>
  <c r="O92" i="2"/>
  <c r="O103" i="2"/>
  <c r="O111" i="2"/>
  <c r="O119" i="2"/>
  <c r="O127" i="2"/>
  <c r="T91" i="2"/>
  <c r="T112" i="2"/>
  <c r="T123" i="2"/>
  <c r="Y94" i="2"/>
  <c r="Y102" i="2"/>
  <c r="T11" i="2"/>
  <c r="T25" i="2"/>
  <c r="T29" i="2"/>
  <c r="O93" i="2"/>
  <c r="T97" i="2"/>
  <c r="O100" i="2"/>
  <c r="O108" i="2"/>
  <c r="O116" i="2"/>
  <c r="O124" i="2"/>
  <c r="O132" i="2"/>
  <c r="T99" i="2"/>
  <c r="T120" i="2"/>
  <c r="T131" i="2"/>
  <c r="Y15" i="2"/>
  <c r="O91" i="2"/>
  <c r="O97" i="2"/>
  <c r="O101" i="2"/>
  <c r="T129" i="2"/>
  <c r="T96" i="2"/>
  <c r="T107" i="2"/>
  <c r="T128" i="2"/>
  <c r="J11" i="2"/>
  <c r="J15" i="2"/>
  <c r="J19" i="2"/>
  <c r="J23" i="2"/>
  <c r="J27" i="2"/>
  <c r="O19" i="2"/>
  <c r="T16" i="2"/>
  <c r="T27" i="2"/>
  <c r="Y7" i="2"/>
  <c r="Y25" i="2"/>
  <c r="J89" i="2"/>
  <c r="J93" i="2"/>
  <c r="J97" i="2"/>
  <c r="J101" i="2"/>
  <c r="J105" i="2"/>
  <c r="J109" i="2"/>
  <c r="J113" i="2"/>
  <c r="J117" i="2"/>
  <c r="J121" i="2"/>
  <c r="J125" i="2"/>
  <c r="J129" i="2"/>
  <c r="O94" i="2"/>
  <c r="O102" i="2"/>
  <c r="O110" i="2"/>
  <c r="O118" i="2"/>
  <c r="O126" i="2"/>
  <c r="T90" i="2"/>
  <c r="T95" i="2"/>
  <c r="T98" i="2"/>
  <c r="T103" i="2"/>
  <c r="T106" i="2"/>
  <c r="T111" i="2"/>
  <c r="T114" i="2"/>
  <c r="T119" i="2"/>
  <c r="T122" i="2"/>
  <c r="T127" i="2"/>
  <c r="T130" i="2"/>
  <c r="Y89" i="2"/>
  <c r="Y93" i="2"/>
  <c r="Y97" i="2"/>
  <c r="Y101" i="2"/>
  <c r="Y105" i="2"/>
  <c r="Y109" i="2"/>
  <c r="Y113" i="2"/>
  <c r="Y117" i="2"/>
  <c r="Y121" i="2"/>
  <c r="Y125" i="2"/>
  <c r="Y129" i="2"/>
  <c r="T13" i="2"/>
  <c r="Y22" i="2"/>
  <c r="J110" i="2"/>
  <c r="J114" i="2"/>
  <c r="J118" i="2"/>
  <c r="J122" i="2"/>
  <c r="J126" i="2"/>
  <c r="J130" i="2"/>
  <c r="O105" i="2"/>
  <c r="O113" i="2"/>
  <c r="O121" i="2"/>
  <c r="O129" i="2"/>
  <c r="Y90" i="2"/>
  <c r="Y98" i="2"/>
  <c r="Y106" i="2"/>
  <c r="Y110" i="2"/>
  <c r="Y114" i="2"/>
  <c r="Y118" i="2"/>
  <c r="Y122" i="2"/>
  <c r="Y126" i="2"/>
  <c r="Y130" i="2"/>
  <c r="J25" i="2"/>
  <c r="J29" i="2"/>
  <c r="O21" i="2"/>
  <c r="T8" i="2"/>
  <c r="T14" i="2"/>
  <c r="T20" i="2"/>
  <c r="T26" i="2"/>
  <c r="Y9" i="2"/>
  <c r="Y16" i="2"/>
  <c r="Y20" i="2"/>
  <c r="Y23" i="2"/>
  <c r="J91" i="2"/>
  <c r="J95" i="2"/>
  <c r="J99" i="2"/>
  <c r="J103" i="2"/>
  <c r="J111" i="2"/>
  <c r="J115" i="2"/>
  <c r="J119" i="2"/>
  <c r="J123" i="2"/>
  <c r="J127" i="2"/>
  <c r="J131" i="2"/>
  <c r="O90" i="2"/>
  <c r="O98" i="2"/>
  <c r="O106" i="2"/>
  <c r="O114" i="2"/>
  <c r="O122" i="2"/>
  <c r="O130" i="2"/>
  <c r="T94" i="2"/>
  <c r="T102" i="2"/>
  <c r="T110" i="2"/>
  <c r="T118" i="2"/>
  <c r="T126" i="2"/>
  <c r="Y91" i="2"/>
  <c r="Y95" i="2"/>
  <c r="Y99" i="2"/>
  <c r="Y103" i="2"/>
  <c r="Y107" i="2"/>
  <c r="Y111" i="2"/>
  <c r="Y115" i="2"/>
  <c r="Y119" i="2"/>
  <c r="Y123" i="2"/>
  <c r="Y127" i="2"/>
  <c r="Y131" i="2"/>
  <c r="J10" i="2"/>
  <c r="J14" i="2"/>
  <c r="J18" i="2"/>
  <c r="J22" i="2"/>
  <c r="J26" i="2"/>
  <c r="O11" i="2"/>
  <c r="O29" i="2"/>
  <c r="T12" i="2"/>
  <c r="T18" i="2"/>
  <c r="T24" i="2"/>
  <c r="Y10" i="2"/>
  <c r="Y17" i="2"/>
  <c r="Y24" i="2"/>
  <c r="Y28" i="2"/>
  <c r="J92" i="2"/>
  <c r="J96" i="2"/>
  <c r="J100" i="2"/>
  <c r="J104" i="2"/>
  <c r="J108" i="2"/>
  <c r="J112" i="2"/>
  <c r="J116" i="2"/>
  <c r="J120" i="2"/>
  <c r="J124" i="2"/>
  <c r="J128" i="2"/>
  <c r="J132" i="2"/>
  <c r="O96" i="2"/>
  <c r="O104" i="2"/>
  <c r="O109" i="2"/>
  <c r="O112" i="2"/>
  <c r="O117" i="2"/>
  <c r="O120" i="2"/>
  <c r="O125" i="2"/>
  <c r="O128" i="2"/>
  <c r="T92" i="2"/>
  <c r="T100" i="2"/>
  <c r="T108" i="2"/>
  <c r="T116" i="2"/>
  <c r="T124" i="2"/>
  <c r="T132" i="2"/>
  <c r="Y92" i="2"/>
  <c r="Y96" i="2"/>
  <c r="Y100" i="2"/>
  <c r="Y104" i="2"/>
  <c r="Y108" i="2"/>
  <c r="Y112" i="2"/>
  <c r="Y116" i="2"/>
  <c r="Y120" i="2"/>
  <c r="Y124" i="2"/>
  <c r="Y128" i="2"/>
  <c r="Y132" i="2"/>
  <c r="O28" i="2"/>
  <c r="O10" i="2"/>
  <c r="O15" i="2"/>
  <c r="O23" i="2"/>
  <c r="O8" i="2"/>
  <c r="O14" i="2"/>
  <c r="O22" i="2"/>
  <c r="Y11" i="2"/>
  <c r="Y19" i="2"/>
  <c r="Y27" i="2"/>
  <c r="O12" i="2"/>
  <c r="O20" i="2"/>
  <c r="O18" i="2"/>
  <c r="O26" i="2"/>
  <c r="O7" i="2"/>
  <c r="O16" i="2"/>
  <c r="O24" i="2"/>
  <c r="Y13" i="2"/>
  <c r="Y21" i="2"/>
  <c r="Y29" i="2"/>
  <c r="X61" i="2"/>
  <c r="X60" i="2"/>
  <c r="X59" i="2"/>
  <c r="X58" i="2"/>
  <c r="X57" i="2"/>
  <c r="X56" i="2"/>
  <c r="S61" i="2"/>
  <c r="S60" i="2"/>
  <c r="S59" i="2"/>
  <c r="S58" i="2"/>
  <c r="S57" i="2"/>
  <c r="S56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O49" i="2" s="1"/>
  <c r="I61" i="2"/>
  <c r="I60" i="2"/>
  <c r="I59" i="2"/>
  <c r="I58" i="2"/>
  <c r="I57" i="2"/>
  <c r="I56" i="2"/>
  <c r="I55" i="2"/>
  <c r="I54" i="2"/>
  <c r="I53" i="2"/>
  <c r="I52" i="2"/>
  <c r="I51" i="2"/>
  <c r="I50" i="2"/>
  <c r="E61" i="2"/>
  <c r="E60" i="2"/>
  <c r="E59" i="2"/>
  <c r="E58" i="2"/>
  <c r="E57" i="2"/>
  <c r="E56" i="2"/>
  <c r="E55" i="2"/>
  <c r="E54" i="2"/>
  <c r="E53" i="2"/>
  <c r="E52" i="2"/>
  <c r="E51" i="2"/>
  <c r="E50" i="2"/>
  <c r="X55" i="2"/>
  <c r="S55" i="2"/>
  <c r="S54" i="2"/>
  <c r="X54" i="2"/>
  <c r="X53" i="2"/>
  <c r="S53" i="2"/>
  <c r="S52" i="2"/>
  <c r="X52" i="2"/>
  <c r="S51" i="2"/>
  <c r="X51" i="2"/>
  <c r="S50" i="2"/>
  <c r="X50" i="2"/>
  <c r="S49" i="2"/>
  <c r="X49" i="2"/>
  <c r="X48" i="2"/>
  <c r="S48" i="2"/>
  <c r="N48" i="2"/>
  <c r="I48" i="2"/>
  <c r="E48" i="2"/>
  <c r="E47" i="2"/>
  <c r="I47" i="2"/>
  <c r="N47" i="2"/>
  <c r="S47" i="2"/>
  <c r="X47" i="2"/>
  <c r="X46" i="2"/>
  <c r="S46" i="2"/>
  <c r="N46" i="2"/>
  <c r="I46" i="2"/>
  <c r="E46" i="2"/>
  <c r="E45" i="2"/>
  <c r="I45" i="2"/>
  <c r="N45" i="2"/>
  <c r="S45" i="2"/>
  <c r="X45" i="2"/>
  <c r="E44" i="2"/>
  <c r="I44" i="2"/>
  <c r="N44" i="2"/>
  <c r="S44" i="2"/>
  <c r="X44" i="2"/>
  <c r="E43" i="2"/>
  <c r="I43" i="2"/>
  <c r="N43" i="2"/>
  <c r="S43" i="2"/>
  <c r="X43" i="2"/>
  <c r="E42" i="2"/>
  <c r="I42" i="2"/>
  <c r="N42" i="2"/>
  <c r="S42" i="2"/>
  <c r="X42" i="2"/>
  <c r="X41" i="2"/>
  <c r="S41" i="2"/>
  <c r="N41" i="2"/>
  <c r="I41" i="2"/>
  <c r="E41" i="2"/>
  <c r="N40" i="2"/>
  <c r="S40" i="2"/>
  <c r="X40" i="2"/>
  <c r="X39" i="2"/>
  <c r="X38" i="2"/>
  <c r="X37" i="2"/>
  <c r="X36" i="2"/>
  <c r="X35" i="2"/>
  <c r="X34" i="2"/>
  <c r="X33" i="2"/>
  <c r="S39" i="2"/>
  <c r="S38" i="2"/>
  <c r="S37" i="2"/>
  <c r="S36" i="2"/>
  <c r="S35" i="2"/>
  <c r="S34" i="2"/>
  <c r="S33" i="2"/>
  <c r="N39" i="2"/>
  <c r="N38" i="2"/>
  <c r="N37" i="2"/>
  <c r="N36" i="2"/>
  <c r="N35" i="2"/>
  <c r="N34" i="2"/>
  <c r="N33" i="2"/>
  <c r="I40" i="2"/>
  <c r="I39" i="2"/>
  <c r="I38" i="2"/>
  <c r="I37" i="2"/>
  <c r="I36" i="2"/>
  <c r="I35" i="2"/>
  <c r="I34" i="2"/>
  <c r="I33" i="2"/>
  <c r="E40" i="2"/>
  <c r="E39" i="2"/>
  <c r="E38" i="2"/>
  <c r="E37" i="2"/>
  <c r="E36" i="2"/>
  <c r="E35" i="2"/>
  <c r="E34" i="2"/>
  <c r="E33" i="2"/>
  <c r="X32" i="2"/>
  <c r="S32" i="2"/>
  <c r="X137" i="2"/>
  <c r="X136" i="2"/>
  <c r="X135" i="2"/>
  <c r="X134" i="2"/>
  <c r="S137" i="2"/>
  <c r="S136" i="2"/>
  <c r="S135" i="2"/>
  <c r="S134" i="2"/>
  <c r="N137" i="2"/>
  <c r="N136" i="2"/>
  <c r="N135" i="2"/>
  <c r="N134" i="2"/>
  <c r="I137" i="2"/>
  <c r="I136" i="2"/>
  <c r="I135" i="2"/>
  <c r="I134" i="2"/>
  <c r="E137" i="2"/>
  <c r="E136" i="2"/>
  <c r="E135" i="2"/>
  <c r="E134" i="2"/>
  <c r="Y58" i="2" l="1"/>
  <c r="T49" i="2"/>
  <c r="T58" i="2"/>
  <c r="Y56" i="2"/>
  <c r="J46" i="2"/>
  <c r="J47" i="2"/>
  <c r="O33" i="2"/>
  <c r="O43" i="2"/>
  <c r="T44" i="2"/>
  <c r="T45" i="2"/>
  <c r="Y55" i="2"/>
  <c r="O52" i="2"/>
  <c r="O56" i="2"/>
  <c r="O60" i="2"/>
  <c r="T48" i="2"/>
  <c r="Y60" i="2"/>
  <c r="T41" i="2"/>
  <c r="T42" i="2"/>
  <c r="Y44" i="2"/>
  <c r="O45" i="2"/>
  <c r="J57" i="2"/>
  <c r="O42" i="2"/>
  <c r="O44" i="2"/>
  <c r="J45" i="2"/>
  <c r="T46" i="2"/>
  <c r="T47" i="2"/>
  <c r="J48" i="2"/>
  <c r="Y52" i="2"/>
  <c r="Y54" i="2"/>
  <c r="J50" i="2"/>
  <c r="J54" i="2"/>
  <c r="J58" i="2"/>
  <c r="O53" i="2"/>
  <c r="O57" i="2"/>
  <c r="O61" i="2"/>
  <c r="Y59" i="2"/>
  <c r="J53" i="2"/>
  <c r="O35" i="2"/>
  <c r="J51" i="2"/>
  <c r="J55" i="2"/>
  <c r="J59" i="2"/>
  <c r="O50" i="2"/>
  <c r="O54" i="2"/>
  <c r="O58" i="2"/>
  <c r="T56" i="2"/>
  <c r="T60" i="2"/>
  <c r="Y57" i="2"/>
  <c r="J61" i="2"/>
  <c r="Y47" i="2"/>
  <c r="J52" i="2"/>
  <c r="J56" i="2"/>
  <c r="J60" i="2"/>
  <c r="O51" i="2"/>
  <c r="O55" i="2"/>
  <c r="O59" i="2"/>
  <c r="T57" i="2"/>
  <c r="T61" i="2"/>
  <c r="Y61" i="2"/>
  <c r="T59" i="2"/>
  <c r="J136" i="2"/>
  <c r="O136" i="2"/>
  <c r="T136" i="2"/>
  <c r="Y136" i="2"/>
  <c r="Y32" i="2"/>
  <c r="Y43" i="2"/>
  <c r="O46" i="2"/>
  <c r="Y135" i="2"/>
  <c r="O40" i="2"/>
  <c r="O135" i="2"/>
  <c r="T135" i="2"/>
  <c r="J137" i="2"/>
  <c r="O134" i="2"/>
  <c r="O137" i="2"/>
  <c r="T134" i="2"/>
  <c r="T137" i="2"/>
  <c r="Y134" i="2"/>
  <c r="Y137" i="2"/>
  <c r="T36" i="2"/>
  <c r="Y33" i="2"/>
  <c r="Y40" i="2"/>
  <c r="O41" i="2"/>
  <c r="J43" i="2"/>
  <c r="Y46" i="2"/>
  <c r="T53" i="2"/>
  <c r="O34" i="2"/>
  <c r="T34" i="2"/>
  <c r="Y35" i="2"/>
  <c r="T51" i="2"/>
  <c r="T35" i="2"/>
  <c r="Y36" i="2"/>
  <c r="Y42" i="2"/>
  <c r="J42" i="2"/>
  <c r="T43" i="2"/>
  <c r="J44" i="2"/>
  <c r="O48" i="2"/>
  <c r="Y49" i="2"/>
  <c r="T50" i="2"/>
  <c r="T55" i="2"/>
  <c r="O36" i="2"/>
  <c r="T33" i="2"/>
  <c r="Y34" i="2"/>
  <c r="Y38" i="2"/>
  <c r="T40" i="2"/>
  <c r="Y41" i="2"/>
  <c r="Y45" i="2"/>
  <c r="O47" i="2"/>
  <c r="Y48" i="2"/>
  <c r="Y51" i="2"/>
  <c r="T52" i="2"/>
  <c r="Y53" i="2"/>
  <c r="T54" i="2"/>
  <c r="Y50" i="2"/>
  <c r="J33" i="2"/>
  <c r="J34" i="2"/>
  <c r="J41" i="2"/>
  <c r="J40" i="2"/>
  <c r="Y39" i="2"/>
  <c r="T39" i="2"/>
  <c r="O39" i="2"/>
  <c r="J39" i="2"/>
  <c r="T38" i="2"/>
  <c r="O38" i="2"/>
  <c r="J38" i="2"/>
  <c r="Y37" i="2"/>
  <c r="O37" i="2"/>
  <c r="T37" i="2"/>
  <c r="J37" i="2"/>
  <c r="J36" i="2"/>
  <c r="J35" i="2"/>
  <c r="U190" i="2"/>
  <c r="P190" i="2"/>
  <c r="F190" i="2"/>
  <c r="K190" i="2"/>
  <c r="B190" i="2"/>
  <c r="E194" i="2"/>
  <c r="I194" i="2"/>
  <c r="N194" i="2"/>
  <c r="S194" i="2"/>
  <c r="X194" i="2"/>
  <c r="E32" i="6"/>
  <c r="I32" i="6"/>
  <c r="J32" i="6" s="1"/>
  <c r="N32" i="6"/>
  <c r="T32" i="6" s="1"/>
  <c r="O32" i="6"/>
  <c r="S32" i="6"/>
  <c r="X32" i="6"/>
  <c r="Y32" i="6"/>
  <c r="E33" i="6"/>
  <c r="I33" i="6"/>
  <c r="J33" i="6"/>
  <c r="N33" i="6"/>
  <c r="O33" i="6" s="1"/>
  <c r="S33" i="6"/>
  <c r="X33" i="6"/>
  <c r="Y33" i="6" s="1"/>
  <c r="E34" i="6"/>
  <c r="I34" i="6"/>
  <c r="O34" i="6" s="1"/>
  <c r="J34" i="6"/>
  <c r="N34" i="6"/>
  <c r="S34" i="6"/>
  <c r="Y34" i="6" s="1"/>
  <c r="T34" i="6"/>
  <c r="X34" i="6"/>
  <c r="E35" i="6"/>
  <c r="I35" i="6"/>
  <c r="J35" i="6" s="1"/>
  <c r="N35" i="6"/>
  <c r="S35" i="6"/>
  <c r="T35" i="6" s="1"/>
  <c r="X35" i="6"/>
  <c r="E36" i="6"/>
  <c r="J36" i="6" s="1"/>
  <c r="I36" i="6"/>
  <c r="N36" i="6"/>
  <c r="T36" i="6" s="1"/>
  <c r="O36" i="6"/>
  <c r="S36" i="6"/>
  <c r="X36" i="6"/>
  <c r="Y36" i="6"/>
  <c r="E37" i="6"/>
  <c r="I37" i="6"/>
  <c r="J37" i="6"/>
  <c r="N37" i="6"/>
  <c r="O37" i="6" s="1"/>
  <c r="S37" i="6"/>
  <c r="X37" i="6"/>
  <c r="Y37" i="6" s="1"/>
  <c r="X21" i="6"/>
  <c r="X28" i="6"/>
  <c r="S28" i="6"/>
  <c r="N28" i="6"/>
  <c r="I28" i="6"/>
  <c r="E28" i="6"/>
  <c r="X27" i="6"/>
  <c r="S27" i="6"/>
  <c r="N27" i="6"/>
  <c r="I27" i="6"/>
  <c r="E27" i="6"/>
  <c r="X26" i="6"/>
  <c r="S26" i="6"/>
  <c r="N26" i="6"/>
  <c r="I26" i="6"/>
  <c r="E26" i="6"/>
  <c r="X25" i="6"/>
  <c r="S25" i="6"/>
  <c r="N25" i="6"/>
  <c r="I25" i="6"/>
  <c r="E25" i="6"/>
  <c r="X24" i="6"/>
  <c r="S24" i="6"/>
  <c r="N24" i="6"/>
  <c r="I24" i="6"/>
  <c r="E24" i="6"/>
  <c r="X23" i="6"/>
  <c r="S23" i="6"/>
  <c r="N23" i="6"/>
  <c r="I23" i="6"/>
  <c r="E23" i="6"/>
  <c r="X22" i="6"/>
  <c r="S22" i="6"/>
  <c r="N22" i="6"/>
  <c r="I22" i="6"/>
  <c r="E22" i="6"/>
  <c r="S21" i="6"/>
  <c r="N21" i="6"/>
  <c r="I21" i="6"/>
  <c r="E21" i="6"/>
  <c r="X20" i="6"/>
  <c r="S20" i="6"/>
  <c r="N20" i="6"/>
  <c r="I20" i="6"/>
  <c r="E20" i="6"/>
  <c r="X19" i="6"/>
  <c r="S19" i="6"/>
  <c r="N19" i="6"/>
  <c r="I19" i="6"/>
  <c r="E19" i="6"/>
  <c r="X18" i="6"/>
  <c r="S18" i="6"/>
  <c r="N18" i="6"/>
  <c r="I18" i="6"/>
  <c r="E18" i="6"/>
  <c r="X17" i="6"/>
  <c r="S17" i="6"/>
  <c r="N17" i="6"/>
  <c r="I17" i="6"/>
  <c r="E17" i="6"/>
  <c r="X16" i="6"/>
  <c r="S16" i="6"/>
  <c r="N16" i="6"/>
  <c r="I16" i="6"/>
  <c r="E16" i="6"/>
  <c r="X15" i="6"/>
  <c r="S15" i="6"/>
  <c r="N15" i="6"/>
  <c r="I15" i="6"/>
  <c r="E15" i="6"/>
  <c r="I184" i="2"/>
  <c r="E184" i="2"/>
  <c r="Y194" i="2" l="1"/>
  <c r="O194" i="2"/>
  <c r="T194" i="2"/>
  <c r="J194" i="2"/>
  <c r="T37" i="6"/>
  <c r="Y35" i="6"/>
  <c r="O35" i="6"/>
  <c r="T33" i="6"/>
  <c r="Y21" i="6"/>
  <c r="T24" i="6"/>
  <c r="T27" i="6"/>
  <c r="T15" i="6"/>
  <c r="Y17" i="6"/>
  <c r="Y18" i="6"/>
  <c r="T23" i="6"/>
  <c r="J24" i="6"/>
  <c r="Y25" i="6"/>
  <c r="T26" i="6"/>
  <c r="J27" i="6"/>
  <c r="Y28" i="6"/>
  <c r="T16" i="6"/>
  <c r="Y19" i="6"/>
  <c r="J22" i="6"/>
  <c r="Y23" i="6"/>
  <c r="J25" i="6"/>
  <c r="Y26" i="6"/>
  <c r="J28" i="6"/>
  <c r="Y20" i="6"/>
  <c r="O23" i="6"/>
  <c r="O26" i="6"/>
  <c r="Y15" i="6"/>
  <c r="Y16" i="6"/>
  <c r="J17" i="6"/>
  <c r="J18" i="6"/>
  <c r="J19" i="6"/>
  <c r="J20" i="6"/>
  <c r="J21" i="6"/>
  <c r="J15" i="6"/>
  <c r="J16" i="6"/>
  <c r="O17" i="6"/>
  <c r="O18" i="6"/>
  <c r="O19" i="6"/>
  <c r="O20" i="6"/>
  <c r="O21" i="6"/>
  <c r="O22" i="6"/>
  <c r="J23" i="6"/>
  <c r="O25" i="6"/>
  <c r="J26" i="6"/>
  <c r="O28" i="6"/>
  <c r="O15" i="6"/>
  <c r="O16" i="6"/>
  <c r="T17" i="6"/>
  <c r="T18" i="6"/>
  <c r="T19" i="6"/>
  <c r="T20" i="6"/>
  <c r="T21" i="6"/>
  <c r="T22" i="6"/>
  <c r="Y24" i="6"/>
  <c r="T25" i="6"/>
  <c r="Y27" i="6"/>
  <c r="T28" i="6"/>
  <c r="Y22" i="6"/>
  <c r="O24" i="6"/>
  <c r="O27" i="6"/>
  <c r="J184" i="2"/>
  <c r="V204" i="2"/>
  <c r="U204" i="2"/>
  <c r="Q204" i="2"/>
  <c r="P204" i="2"/>
  <c r="L204" i="2"/>
  <c r="K204" i="2"/>
  <c r="G204" i="2"/>
  <c r="F204" i="2"/>
  <c r="C204" i="2"/>
  <c r="B204" i="2"/>
  <c r="X195" i="2"/>
  <c r="X196" i="2"/>
  <c r="X197" i="2"/>
  <c r="X198" i="2"/>
  <c r="X199" i="2"/>
  <c r="X200" i="2"/>
  <c r="X201" i="2"/>
  <c r="X202" i="2"/>
  <c r="X203" i="2"/>
  <c r="S203" i="2"/>
  <c r="N203" i="2"/>
  <c r="I203" i="2"/>
  <c r="E203" i="2"/>
  <c r="S202" i="2"/>
  <c r="N202" i="2"/>
  <c r="I202" i="2"/>
  <c r="E202" i="2"/>
  <c r="S201" i="2"/>
  <c r="N201" i="2"/>
  <c r="I201" i="2"/>
  <c r="E201" i="2"/>
  <c r="S200" i="2"/>
  <c r="N200" i="2"/>
  <c r="I200" i="2"/>
  <c r="E200" i="2"/>
  <c r="S199" i="2"/>
  <c r="N199" i="2"/>
  <c r="I199" i="2"/>
  <c r="E199" i="2"/>
  <c r="S198" i="2"/>
  <c r="N198" i="2"/>
  <c r="I198" i="2"/>
  <c r="E198" i="2"/>
  <c r="S197" i="2"/>
  <c r="N197" i="2"/>
  <c r="I197" i="2"/>
  <c r="E197" i="2"/>
  <c r="S196" i="2"/>
  <c r="Y196" i="2" s="1"/>
  <c r="N196" i="2"/>
  <c r="I196" i="2"/>
  <c r="E196" i="2"/>
  <c r="S195" i="2"/>
  <c r="N195" i="2"/>
  <c r="I195" i="2"/>
  <c r="E195" i="2"/>
  <c r="X204" i="2" l="1"/>
  <c r="Y202" i="2"/>
  <c r="J197" i="2"/>
  <c r="S204" i="2"/>
  <c r="T201" i="2"/>
  <c r="I204" i="2"/>
  <c r="Y195" i="2"/>
  <c r="Y199" i="2"/>
  <c r="Y203" i="2"/>
  <c r="Y198" i="2"/>
  <c r="N204" i="2"/>
  <c r="Y200" i="2"/>
  <c r="E204" i="2"/>
  <c r="T197" i="2"/>
  <c r="T202" i="2"/>
  <c r="Y197" i="2"/>
  <c r="T200" i="2"/>
  <c r="Y201" i="2"/>
  <c r="T203" i="2"/>
  <c r="T195" i="2"/>
  <c r="T199" i="2"/>
  <c r="T198" i="2"/>
  <c r="J195" i="2"/>
  <c r="T196" i="2"/>
  <c r="O199" i="2"/>
  <c r="O200" i="2"/>
  <c r="O201" i="2"/>
  <c r="O203" i="2"/>
  <c r="O196" i="2"/>
  <c r="O198" i="2"/>
  <c r="J203" i="2"/>
  <c r="J199" i="2"/>
  <c r="J201" i="2"/>
  <c r="O195" i="2"/>
  <c r="O197" i="2"/>
  <c r="O202" i="2"/>
  <c r="J202" i="2"/>
  <c r="J200" i="2"/>
  <c r="J196" i="2"/>
  <c r="J198" i="2"/>
  <c r="X88" i="2"/>
  <c r="S88" i="2"/>
  <c r="N88" i="2"/>
  <c r="I88" i="2"/>
  <c r="E88" i="2"/>
  <c r="O204" i="2" l="1"/>
  <c r="T204" i="2"/>
  <c r="Y204" i="2"/>
  <c r="J204" i="2"/>
  <c r="O88" i="2"/>
  <c r="Y88" i="2"/>
  <c r="J88" i="2"/>
  <c r="T88" i="2"/>
  <c r="X79" i="2" l="1"/>
  <c r="S79" i="2"/>
  <c r="N79" i="2"/>
  <c r="I79" i="2"/>
  <c r="X78" i="2"/>
  <c r="S78" i="2"/>
  <c r="N78" i="2"/>
  <c r="I78" i="2"/>
  <c r="X77" i="2"/>
  <c r="S77" i="2"/>
  <c r="N77" i="2"/>
  <c r="I77" i="2"/>
  <c r="X76" i="2"/>
  <c r="S76" i="2"/>
  <c r="N76" i="2"/>
  <c r="X75" i="2"/>
  <c r="S75" i="2"/>
  <c r="N75" i="2"/>
  <c r="I75" i="2"/>
  <c r="E75" i="2"/>
  <c r="E77" i="2"/>
  <c r="E78" i="2"/>
  <c r="E79" i="2"/>
  <c r="X4" i="2"/>
  <c r="S4" i="2"/>
  <c r="N4" i="2"/>
  <c r="I4" i="2"/>
  <c r="E4" i="2"/>
  <c r="X164" i="2"/>
  <c r="X163" i="2"/>
  <c r="S164" i="2"/>
  <c r="S163" i="2"/>
  <c r="S162" i="2"/>
  <c r="N164" i="2"/>
  <c r="N163" i="2"/>
  <c r="N162" i="2"/>
  <c r="X162" i="2"/>
  <c r="X161" i="2"/>
  <c r="S161" i="2"/>
  <c r="N161" i="2"/>
  <c r="I164" i="2"/>
  <c r="I163" i="2"/>
  <c r="I162" i="2"/>
  <c r="I161" i="2"/>
  <c r="E164" i="2"/>
  <c r="E163" i="2"/>
  <c r="E162" i="2"/>
  <c r="E161" i="2"/>
  <c r="X160" i="2"/>
  <c r="S160" i="2"/>
  <c r="N160" i="2"/>
  <c r="I160" i="2"/>
  <c r="E160" i="2"/>
  <c r="X159" i="2"/>
  <c r="S159" i="2"/>
  <c r="N159" i="2"/>
  <c r="I159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T161" i="2" l="1"/>
  <c r="O162" i="2"/>
  <c r="T163" i="2"/>
  <c r="Y161" i="2"/>
  <c r="T164" i="2"/>
  <c r="T76" i="2"/>
  <c r="O75" i="2"/>
  <c r="T77" i="2"/>
  <c r="T78" i="2"/>
  <c r="T79" i="2"/>
  <c r="J79" i="2"/>
  <c r="J4" i="2"/>
  <c r="J75" i="2"/>
  <c r="O77" i="2"/>
  <c r="T162" i="2"/>
  <c r="T4" i="2"/>
  <c r="Y78" i="2"/>
  <c r="J77" i="2"/>
  <c r="J78" i="2"/>
  <c r="Y79" i="2"/>
  <c r="Y4" i="2"/>
  <c r="T75" i="2"/>
  <c r="Y75" i="2"/>
  <c r="Y76" i="2"/>
  <c r="O79" i="2"/>
  <c r="O78" i="2"/>
  <c r="J163" i="2"/>
  <c r="O4" i="2"/>
  <c r="Y77" i="2"/>
  <c r="J164" i="2"/>
  <c r="J161" i="2"/>
  <c r="J162" i="2"/>
  <c r="O163" i="2"/>
  <c r="Y163" i="2"/>
  <c r="O161" i="2"/>
  <c r="Y162" i="2"/>
  <c r="O164" i="2"/>
  <c r="Y164" i="2"/>
  <c r="O160" i="2"/>
  <c r="T160" i="2"/>
  <c r="Y160" i="2"/>
  <c r="J160" i="2"/>
  <c r="V6" i="2"/>
  <c r="X6" i="2" s="1"/>
  <c r="Q6" i="2"/>
  <c r="L6" i="2"/>
  <c r="G6" i="2"/>
  <c r="C6" i="2"/>
  <c r="S6" i="2" l="1"/>
  <c r="Q190" i="2"/>
  <c r="S190" i="2" s="1"/>
  <c r="I6" i="2"/>
  <c r="G190" i="2"/>
  <c r="I190" i="2" s="1"/>
  <c r="E6" i="2"/>
  <c r="C190" i="2"/>
  <c r="E190" i="2" s="1"/>
  <c r="N6" i="2"/>
  <c r="L190" i="2"/>
  <c r="N190" i="2" s="1"/>
  <c r="Y6" i="2"/>
  <c r="X189" i="2"/>
  <c r="S189" i="2"/>
  <c r="T6" i="2" l="1"/>
  <c r="J6" i="2"/>
  <c r="O6" i="2"/>
  <c r="O190" i="2"/>
  <c r="J190" i="2"/>
  <c r="T190" i="2"/>
  <c r="Y189" i="2"/>
  <c r="S188" i="2"/>
  <c r="S187" i="2"/>
  <c r="S186" i="2"/>
  <c r="S185" i="2"/>
  <c r="S184" i="2"/>
  <c r="S182" i="2"/>
  <c r="S181" i="2"/>
  <c r="S180" i="2"/>
  <c r="S179" i="2"/>
  <c r="Y179" i="2" s="1"/>
  <c r="S178" i="2"/>
  <c r="S177" i="2"/>
  <c r="Y177" i="2" s="1"/>
  <c r="S176" i="2"/>
  <c r="S175" i="2"/>
  <c r="Y175" i="2" s="1"/>
  <c r="S174" i="2"/>
  <c r="S173" i="2"/>
  <c r="S172" i="2"/>
  <c r="Y172" i="2" s="1"/>
  <c r="S171" i="2"/>
  <c r="Y171" i="2" s="1"/>
  <c r="S170" i="2"/>
  <c r="S169" i="2"/>
  <c r="Y169" i="2" s="1"/>
  <c r="S168" i="2"/>
  <c r="Y168" i="2" s="1"/>
  <c r="S166" i="2"/>
  <c r="S157" i="2"/>
  <c r="S156" i="2"/>
  <c r="S155" i="2"/>
  <c r="S154" i="2"/>
  <c r="S153" i="2"/>
  <c r="S152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87" i="2"/>
  <c r="S85" i="2"/>
  <c r="S83" i="2"/>
  <c r="S81" i="2"/>
  <c r="S73" i="2"/>
  <c r="S72" i="2"/>
  <c r="S71" i="2"/>
  <c r="S70" i="2"/>
  <c r="S69" i="2"/>
  <c r="S68" i="2"/>
  <c r="S67" i="2"/>
  <c r="S66" i="2"/>
  <c r="S65" i="2"/>
  <c r="S64" i="2"/>
  <c r="S63" i="2"/>
  <c r="X188" i="2"/>
  <c r="X187" i="2"/>
  <c r="X186" i="2"/>
  <c r="X185" i="2"/>
  <c r="X184" i="2"/>
  <c r="X166" i="2"/>
  <c r="Y159" i="2"/>
  <c r="X157" i="2"/>
  <c r="X156" i="2"/>
  <c r="X155" i="2"/>
  <c r="X154" i="2"/>
  <c r="X153" i="2"/>
  <c r="X152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87" i="2"/>
  <c r="X85" i="2"/>
  <c r="X83" i="2"/>
  <c r="X81" i="2"/>
  <c r="X73" i="2"/>
  <c r="X72" i="2"/>
  <c r="X71" i="2"/>
  <c r="X70" i="2"/>
  <c r="X69" i="2"/>
  <c r="X68" i="2"/>
  <c r="X67" i="2"/>
  <c r="X65" i="2"/>
  <c r="X64" i="2"/>
  <c r="X63" i="2"/>
  <c r="N188" i="2"/>
  <c r="N187" i="2"/>
  <c r="N186" i="2"/>
  <c r="N185" i="2"/>
  <c r="N184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6" i="2"/>
  <c r="T159" i="2"/>
  <c r="N157" i="2"/>
  <c r="N156" i="2"/>
  <c r="N155" i="2"/>
  <c r="N154" i="2"/>
  <c r="N153" i="2"/>
  <c r="N152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87" i="2"/>
  <c r="N85" i="2"/>
  <c r="N83" i="2"/>
  <c r="N81" i="2"/>
  <c r="N73" i="2"/>
  <c r="N72" i="2"/>
  <c r="N71" i="2"/>
  <c r="N70" i="2"/>
  <c r="N69" i="2"/>
  <c r="N68" i="2"/>
  <c r="N67" i="2"/>
  <c r="N66" i="2"/>
  <c r="N65" i="2"/>
  <c r="N64" i="2"/>
  <c r="N63" i="2"/>
  <c r="I188" i="2"/>
  <c r="I187" i="2"/>
  <c r="I186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6" i="2"/>
  <c r="I157" i="2"/>
  <c r="I156" i="2"/>
  <c r="I155" i="2"/>
  <c r="I154" i="2"/>
  <c r="I153" i="2"/>
  <c r="I152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87" i="2"/>
  <c r="I85" i="2"/>
  <c r="I83" i="2"/>
  <c r="I81" i="2"/>
  <c r="I73" i="2"/>
  <c r="I72" i="2"/>
  <c r="I71" i="2"/>
  <c r="I70" i="2"/>
  <c r="I69" i="2"/>
  <c r="I68" i="2"/>
  <c r="I67" i="2"/>
  <c r="I66" i="2"/>
  <c r="I65" i="2"/>
  <c r="I64" i="2"/>
  <c r="I63" i="2"/>
  <c r="E187" i="2"/>
  <c r="E186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6" i="2"/>
  <c r="E159" i="2"/>
  <c r="E157" i="2"/>
  <c r="E156" i="2"/>
  <c r="E155" i="2"/>
  <c r="E154" i="2"/>
  <c r="E153" i="2"/>
  <c r="E152" i="2"/>
  <c r="E150" i="2"/>
  <c r="E149" i="2"/>
  <c r="E148" i="2"/>
  <c r="E147" i="2"/>
  <c r="E146" i="2"/>
  <c r="E145" i="2"/>
  <c r="E144" i="2"/>
  <c r="E142" i="2"/>
  <c r="E141" i="2"/>
  <c r="E140" i="2"/>
  <c r="E139" i="2"/>
  <c r="E87" i="2"/>
  <c r="E85" i="2"/>
  <c r="E83" i="2"/>
  <c r="E81" i="2"/>
  <c r="E73" i="2"/>
  <c r="E72" i="2"/>
  <c r="E71" i="2"/>
  <c r="E70" i="2"/>
  <c r="E69" i="2"/>
  <c r="E68" i="2"/>
  <c r="E67" i="2"/>
  <c r="E66" i="2"/>
  <c r="E65" i="2"/>
  <c r="E64" i="2"/>
  <c r="E63" i="2"/>
  <c r="X31" i="2"/>
  <c r="S31" i="2"/>
  <c r="N31" i="2"/>
  <c r="I31" i="2"/>
  <c r="E31" i="2"/>
  <c r="Y63" i="2" l="1"/>
  <c r="T168" i="2"/>
  <c r="T171" i="2"/>
  <c r="T175" i="2"/>
  <c r="T177" i="2"/>
  <c r="Y145" i="2"/>
  <c r="Y70" i="2"/>
  <c r="Y140" i="2"/>
  <c r="Y148" i="2"/>
  <c r="J87" i="2"/>
  <c r="T66" i="2"/>
  <c r="T70" i="2"/>
  <c r="T81" i="2"/>
  <c r="T87" i="2"/>
  <c r="T31" i="2"/>
  <c r="Y154" i="2"/>
  <c r="Y185" i="2"/>
  <c r="Y186" i="2"/>
  <c r="T169" i="2"/>
  <c r="T172" i="2"/>
  <c r="T179" i="2"/>
  <c r="T185" i="2"/>
  <c r="T186" i="2"/>
  <c r="T65" i="2"/>
  <c r="T69" i="2"/>
  <c r="T73" i="2"/>
  <c r="T85" i="2"/>
  <c r="T140" i="2"/>
  <c r="T142" i="2"/>
  <c r="T144" i="2"/>
  <c r="T146" i="2"/>
  <c r="T148" i="2"/>
  <c r="T153" i="2"/>
  <c r="T154" i="2"/>
  <c r="Y85" i="2"/>
  <c r="Y142" i="2"/>
  <c r="Y144" i="2"/>
  <c r="Y146" i="2"/>
  <c r="Y153" i="2"/>
  <c r="Y188" i="2"/>
  <c r="O185" i="2"/>
  <c r="O186" i="2"/>
  <c r="J186" i="2"/>
  <c r="T188" i="2"/>
  <c r="Y187" i="2"/>
  <c r="Y180" i="2"/>
  <c r="Y170" i="2"/>
  <c r="Y31" i="2"/>
  <c r="J170" i="2"/>
  <c r="J173" i="2"/>
  <c r="J178" i="2"/>
  <c r="J180" i="2"/>
  <c r="Y67" i="2"/>
  <c r="Y71" i="2"/>
  <c r="Y141" i="2"/>
  <c r="Y143" i="2"/>
  <c r="Y147" i="2"/>
  <c r="Y64" i="2"/>
  <c r="Y68" i="2"/>
  <c r="Y72" i="2"/>
  <c r="J145" i="2"/>
  <c r="J147" i="2"/>
  <c r="J155" i="2"/>
  <c r="O184" i="2"/>
  <c r="Y155" i="2"/>
  <c r="Y173" i="2"/>
  <c r="Y178" i="2"/>
  <c r="J66" i="2"/>
  <c r="J70" i="2"/>
  <c r="J81" i="2"/>
  <c r="J169" i="2"/>
  <c r="J172" i="2"/>
  <c r="J179" i="2"/>
  <c r="O64" i="2"/>
  <c r="O68" i="2"/>
  <c r="O72" i="2"/>
  <c r="O139" i="2"/>
  <c r="O149" i="2"/>
  <c r="O150" i="2"/>
  <c r="O152" i="2"/>
  <c r="O156" i="2"/>
  <c r="O157" i="2"/>
  <c r="O166" i="2"/>
  <c r="O174" i="2"/>
  <c r="O176" i="2"/>
  <c r="O181" i="2"/>
  <c r="O182" i="2"/>
  <c r="J149" i="2"/>
  <c r="J150" i="2"/>
  <c r="J152" i="2"/>
  <c r="J156" i="2"/>
  <c r="J157" i="2"/>
  <c r="J166" i="2"/>
  <c r="J174" i="2"/>
  <c r="J176" i="2"/>
  <c r="J181" i="2"/>
  <c r="J182" i="2"/>
  <c r="J31" i="2"/>
  <c r="O65" i="2"/>
  <c r="O69" i="2"/>
  <c r="O73" i="2"/>
  <c r="O85" i="2"/>
  <c r="O140" i="2"/>
  <c r="O142" i="2"/>
  <c r="O144" i="2"/>
  <c r="O146" i="2"/>
  <c r="O148" i="2"/>
  <c r="O153" i="2"/>
  <c r="O154" i="2"/>
  <c r="O159" i="2"/>
  <c r="O168" i="2"/>
  <c r="O171" i="2"/>
  <c r="O175" i="2"/>
  <c r="O177" i="2"/>
  <c r="O63" i="2"/>
  <c r="O67" i="2"/>
  <c r="O71" i="2"/>
  <c r="O83" i="2"/>
  <c r="O141" i="2"/>
  <c r="O143" i="2"/>
  <c r="O145" i="2"/>
  <c r="O147" i="2"/>
  <c r="O155" i="2"/>
  <c r="O170" i="2"/>
  <c r="O173" i="2"/>
  <c r="O178" i="2"/>
  <c r="O180" i="2"/>
  <c r="T187" i="2"/>
  <c r="J64" i="2"/>
  <c r="J68" i="2"/>
  <c r="J72" i="2"/>
  <c r="J139" i="2"/>
  <c r="J63" i="2"/>
  <c r="J67" i="2"/>
  <c r="J71" i="2"/>
  <c r="J83" i="2"/>
  <c r="J141" i="2"/>
  <c r="O66" i="2"/>
  <c r="O70" i="2"/>
  <c r="O81" i="2"/>
  <c r="O87" i="2"/>
  <c r="O169" i="2"/>
  <c r="O172" i="2"/>
  <c r="O179" i="2"/>
  <c r="J144" i="2"/>
  <c r="J146" i="2"/>
  <c r="J148" i="2"/>
  <c r="J153" i="2"/>
  <c r="J154" i="2"/>
  <c r="J159" i="2"/>
  <c r="J168" i="2"/>
  <c r="J171" i="2"/>
  <c r="J175" i="2"/>
  <c r="J177" i="2"/>
  <c r="T63" i="2"/>
  <c r="T67" i="2"/>
  <c r="T71" i="2"/>
  <c r="T83" i="2"/>
  <c r="T141" i="2"/>
  <c r="T143" i="2"/>
  <c r="T145" i="2"/>
  <c r="T147" i="2"/>
  <c r="T155" i="2"/>
  <c r="T170" i="2"/>
  <c r="T173" i="2"/>
  <c r="T178" i="2"/>
  <c r="T180" i="2"/>
  <c r="J65" i="2"/>
  <c r="J69" i="2"/>
  <c r="J73" i="2"/>
  <c r="J85" i="2"/>
  <c r="J140" i="2"/>
  <c r="J142" i="2"/>
  <c r="T64" i="2"/>
  <c r="T68" i="2"/>
  <c r="T72" i="2"/>
  <c r="T139" i="2"/>
  <c r="T149" i="2"/>
  <c r="T150" i="2"/>
  <c r="T152" i="2"/>
  <c r="T156" i="2"/>
  <c r="T157" i="2"/>
  <c r="T166" i="2"/>
  <c r="T174" i="2"/>
  <c r="T176" i="2"/>
  <c r="T181" i="2"/>
  <c r="T182" i="2"/>
  <c r="T184" i="2"/>
  <c r="J187" i="2"/>
  <c r="O188" i="2"/>
  <c r="O187" i="2"/>
  <c r="Y65" i="2"/>
  <c r="Y69" i="2"/>
  <c r="Y73" i="2"/>
  <c r="Y81" i="2"/>
  <c r="Y83" i="2"/>
  <c r="Y87" i="2"/>
  <c r="Y139" i="2"/>
  <c r="Y149" i="2"/>
  <c r="Y150" i="2"/>
  <c r="Y152" i="2"/>
  <c r="Y156" i="2"/>
  <c r="Y157" i="2"/>
  <c r="Y166" i="2"/>
  <c r="Y174" i="2"/>
  <c r="Y176" i="2"/>
  <c r="Y181" i="2"/>
  <c r="Y182" i="2"/>
  <c r="Y184" i="2"/>
  <c r="O31" i="2"/>
  <c r="X66" i="2"/>
  <c r="Y66" i="2" s="1"/>
  <c r="V190" i="2"/>
  <c r="X190" i="2" s="1"/>
  <c r="Y190" i="2" s="1"/>
</calcChain>
</file>

<file path=xl/comments1.xml><?xml version="1.0" encoding="utf-8"?>
<comments xmlns="http://schemas.openxmlformats.org/spreadsheetml/2006/main">
  <authors>
    <author>Windows 사용자</author>
    <author>user</author>
  </authors>
  <commentList>
    <comment ref="B9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21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고용</t>
        </r>
      </text>
    </comment>
    <comment ref="B12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직접고용을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
청소용역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민간위탁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</text>
    </comment>
    <comment ref="B1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직접고용을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
청소용역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민간위탁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Z28" authorId="0">
      <text>
        <r>
          <rPr>
            <sz val="9"/>
            <color indexed="81"/>
            <rFont val="Tahoma"/>
            <family val="2"/>
          </rPr>
          <t>2013, 2014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무기계약직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인건비로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환경미화원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인건비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불가
</t>
        </r>
      </text>
    </comment>
  </commentList>
</comments>
</file>

<file path=xl/sharedStrings.xml><?xml version="1.0" encoding="utf-8"?>
<sst xmlns="http://schemas.openxmlformats.org/spreadsheetml/2006/main" count="1993" uniqueCount="460">
  <si>
    <t>지방자치단체 청소용역 현황</t>
    <phoneticPr fontId="1" type="noConversion"/>
  </si>
  <si>
    <t>충청남도</t>
    <phoneticPr fontId="1" type="noConversion"/>
  </si>
  <si>
    <t>천안시</t>
    <phoneticPr fontId="1" type="noConversion"/>
  </si>
  <si>
    <t>서산시</t>
    <phoneticPr fontId="1" type="noConversion"/>
  </si>
  <si>
    <t>당진시</t>
    <phoneticPr fontId="1" type="noConversion"/>
  </si>
  <si>
    <t>청양군</t>
    <phoneticPr fontId="1" type="noConversion"/>
  </si>
  <si>
    <t>2013년도</t>
    <phoneticPr fontId="1" type="noConversion"/>
  </si>
  <si>
    <t>2014년도</t>
    <phoneticPr fontId="1" type="noConversion"/>
  </si>
  <si>
    <t>2015년도</t>
    <phoneticPr fontId="1" type="noConversion"/>
  </si>
  <si>
    <t>계룡시</t>
    <phoneticPr fontId="1" type="noConversion"/>
  </si>
  <si>
    <t>예산항목</t>
    <phoneticPr fontId="1" type="noConversion"/>
  </si>
  <si>
    <t>예산액(원)</t>
    <phoneticPr fontId="1" type="noConversion"/>
  </si>
  <si>
    <t>종사자 수(명)</t>
    <phoneticPr fontId="1" type="noConversion"/>
  </si>
  <si>
    <t>2016년도</t>
    <phoneticPr fontId="1" type="noConversion"/>
  </si>
  <si>
    <t>2017년도</t>
    <phoneticPr fontId="1" type="noConversion"/>
  </si>
  <si>
    <t>구   분</t>
    <phoneticPr fontId="1" type="noConversion"/>
  </si>
  <si>
    <t>민간위탁금</t>
    <phoneticPr fontId="1" type="noConversion"/>
  </si>
  <si>
    <t>민간위탁금</t>
    <phoneticPr fontId="1" type="noConversion"/>
  </si>
  <si>
    <t>공공운영비</t>
    <phoneticPr fontId="1" type="noConversion"/>
  </si>
  <si>
    <t>공공운영비</t>
    <phoneticPr fontId="1" type="noConversion"/>
  </si>
  <si>
    <t>공공운영비</t>
    <phoneticPr fontId="1" type="noConversion"/>
  </si>
  <si>
    <t>비고</t>
    <phoneticPr fontId="1" type="noConversion"/>
  </si>
  <si>
    <t>직영</t>
    <phoneticPr fontId="1" type="noConversion"/>
  </si>
  <si>
    <t>공공운영비</t>
    <phoneticPr fontId="1" type="noConversion"/>
  </si>
  <si>
    <t>민간위탁금</t>
    <phoneticPr fontId="1" type="noConversion"/>
  </si>
  <si>
    <t>민간대행사업비</t>
    <phoneticPr fontId="1" type="noConversion"/>
  </si>
  <si>
    <t>민간대행사업비</t>
    <phoneticPr fontId="1" type="noConversion"/>
  </si>
  <si>
    <t>민간위탁금</t>
    <phoneticPr fontId="1" type="noConversion"/>
  </si>
  <si>
    <t>민간위탁금</t>
    <phoneticPr fontId="1" type="noConversion"/>
  </si>
  <si>
    <t>공공운영비</t>
    <phoneticPr fontId="1" type="noConversion"/>
  </si>
  <si>
    <t>공공운영비</t>
    <phoneticPr fontId="1" type="noConversion"/>
  </si>
  <si>
    <t xml:space="preserve">경상북도 </t>
    <phoneticPr fontId="1" type="noConversion"/>
  </si>
  <si>
    <t>포항시</t>
    <phoneticPr fontId="1" type="noConversion"/>
  </si>
  <si>
    <t>경주시</t>
    <phoneticPr fontId="1" type="noConversion"/>
  </si>
  <si>
    <t>안동시</t>
    <phoneticPr fontId="1" type="noConversion"/>
  </si>
  <si>
    <t>구미시</t>
    <phoneticPr fontId="1" type="noConversion"/>
  </si>
  <si>
    <t>영주시</t>
    <phoneticPr fontId="1" type="noConversion"/>
  </si>
  <si>
    <t>영천시</t>
    <phoneticPr fontId="1" type="noConversion"/>
  </si>
  <si>
    <t>상주시</t>
    <phoneticPr fontId="1" type="noConversion"/>
  </si>
  <si>
    <t>군위군</t>
    <phoneticPr fontId="1" type="noConversion"/>
  </si>
  <si>
    <t>의성군</t>
    <phoneticPr fontId="1" type="noConversion"/>
  </si>
  <si>
    <t>영양군</t>
    <phoneticPr fontId="1" type="noConversion"/>
  </si>
  <si>
    <t>고령군</t>
    <phoneticPr fontId="1" type="noConversion"/>
  </si>
  <si>
    <t>성주군</t>
    <phoneticPr fontId="1" type="noConversion"/>
  </si>
  <si>
    <t>칠곡군</t>
    <phoneticPr fontId="1" type="noConversion"/>
  </si>
  <si>
    <t>울릉군</t>
    <phoneticPr fontId="1" type="noConversion"/>
  </si>
  <si>
    <t>위탁비</t>
    <phoneticPr fontId="1" type="noConversion"/>
  </si>
  <si>
    <t>운영경비</t>
    <phoneticPr fontId="1" type="noConversion"/>
  </si>
  <si>
    <t>청소용역비</t>
    <phoneticPr fontId="1" type="noConversion"/>
  </si>
  <si>
    <t>청사관리비</t>
    <phoneticPr fontId="1" type="noConversion"/>
  </si>
  <si>
    <t>운영경비</t>
    <phoneticPr fontId="1" type="noConversion"/>
  </si>
  <si>
    <t>운영경비</t>
    <phoneticPr fontId="1" type="noConversion"/>
  </si>
  <si>
    <t>직접고용</t>
    <phoneticPr fontId="1" type="noConversion"/>
  </si>
  <si>
    <t>대구시청 별관</t>
    <phoneticPr fontId="1" type="noConversion"/>
  </si>
  <si>
    <t>대구시 종합복지회관</t>
    <phoneticPr fontId="1" type="noConversion"/>
  </si>
  <si>
    <t>보건환경연구원</t>
    <phoneticPr fontId="1" type="noConversion"/>
  </si>
  <si>
    <t>동부여성문화회관</t>
    <phoneticPr fontId="1" type="noConversion"/>
  </si>
  <si>
    <t>문화예술회관</t>
    <phoneticPr fontId="1" type="noConversion"/>
  </si>
  <si>
    <t>농업기술센터</t>
    <phoneticPr fontId="1" type="noConversion"/>
  </si>
  <si>
    <t>시설안전관리사업소</t>
    <phoneticPr fontId="1" type="noConversion"/>
  </si>
  <si>
    <t>세종특별자치시</t>
    <phoneticPr fontId="1" type="noConversion"/>
  </si>
  <si>
    <t>울산광역시</t>
    <phoneticPr fontId="1" type="noConversion"/>
  </si>
  <si>
    <t>위탁비</t>
    <phoneticPr fontId="1" type="noConversion"/>
  </si>
  <si>
    <t>동구청</t>
    <phoneticPr fontId="1" type="noConversion"/>
  </si>
  <si>
    <t>연수구청</t>
    <phoneticPr fontId="1" type="noConversion"/>
  </si>
  <si>
    <t>남동구청</t>
    <phoneticPr fontId="1" type="noConversion"/>
  </si>
  <si>
    <t>부평구청</t>
    <phoneticPr fontId="1" type="noConversion"/>
  </si>
  <si>
    <t>계양구청</t>
    <phoneticPr fontId="1" type="noConversion"/>
  </si>
  <si>
    <t>서구청</t>
    <phoneticPr fontId="1" type="noConversion"/>
  </si>
  <si>
    <t>강화군청</t>
    <phoneticPr fontId="1" type="noConversion"/>
  </si>
  <si>
    <t>옹진군청</t>
    <phoneticPr fontId="1" type="noConversion"/>
  </si>
  <si>
    <t>인건비
(무기계약근로자보수)</t>
  </si>
  <si>
    <t>직영</t>
  </si>
  <si>
    <t>민간이전/민간위탁금</t>
  </si>
  <si>
    <t>청사유지관리</t>
    <phoneticPr fontId="1" type="noConversion"/>
  </si>
  <si>
    <t>직영</t>
    <phoneticPr fontId="1" type="noConversion"/>
  </si>
  <si>
    <t>음성군
(폐기물)</t>
    <phoneticPr fontId="1" type="noConversion"/>
  </si>
  <si>
    <t>생활폐기물 수집·운반용역</t>
    <phoneticPr fontId="1" type="noConversion"/>
  </si>
  <si>
    <t>위탁</t>
    <phoneticPr fontId="1" type="noConversion"/>
  </si>
  <si>
    <t>단양군
(폐기물)</t>
    <phoneticPr fontId="1" type="noConversion"/>
  </si>
  <si>
    <t>인건비</t>
    <phoneticPr fontId="1" type="noConversion"/>
  </si>
  <si>
    <t>충청북도</t>
    <phoneticPr fontId="1" type="noConversion"/>
  </si>
  <si>
    <t>청소용역</t>
    <phoneticPr fontId="1" type="noConversion"/>
  </si>
  <si>
    <t>청주시
(청사)</t>
    <phoneticPr fontId="1" type="noConversion"/>
  </si>
  <si>
    <t>민간위탁금</t>
    <phoneticPr fontId="10" type="noConversion"/>
  </si>
  <si>
    <t>위탁</t>
    <phoneticPr fontId="10" type="noConversion"/>
  </si>
  <si>
    <t>인력운영비</t>
    <phoneticPr fontId="1" type="noConversion"/>
  </si>
  <si>
    <t>무기계약근로자보수</t>
    <phoneticPr fontId="10" type="noConversion"/>
  </si>
  <si>
    <t>직영</t>
    <phoneticPr fontId="10" type="noConversion"/>
  </si>
  <si>
    <t>인건비(무기계약근로자보수)</t>
    <phoneticPr fontId="1" type="noConversion"/>
  </si>
  <si>
    <t>청주시청원구
(폐기물)</t>
    <phoneticPr fontId="10" type="noConversion"/>
  </si>
  <si>
    <t>충주시
(청사)</t>
    <phoneticPr fontId="1" type="noConversion"/>
  </si>
  <si>
    <t>충주시
(폐기물)</t>
    <phoneticPr fontId="1" type="noConversion"/>
  </si>
  <si>
    <t>제천시
(청사)</t>
    <phoneticPr fontId="1" type="noConversion"/>
  </si>
  <si>
    <t>기간제</t>
    <phoneticPr fontId="1" type="noConversion"/>
  </si>
  <si>
    <t>제천시
(폐기물)</t>
    <phoneticPr fontId="1" type="noConversion"/>
  </si>
  <si>
    <t>민간위탁</t>
    <phoneticPr fontId="1" type="noConversion"/>
  </si>
  <si>
    <t>민간이전/
민간위탁금</t>
    <phoneticPr fontId="1" type="noConversion"/>
  </si>
  <si>
    <t>보은군
(청사)</t>
    <phoneticPr fontId="1" type="noConversion"/>
  </si>
  <si>
    <t>인력운영비
(인건비)</t>
    <phoneticPr fontId="1" type="noConversion"/>
  </si>
  <si>
    <t>보은군
(폐기물)</t>
    <phoneticPr fontId="1" type="noConversion"/>
  </si>
  <si>
    <t>옥천군
(청사)</t>
    <phoneticPr fontId="1" type="noConversion"/>
  </si>
  <si>
    <t>인건비
사무관리비</t>
    <phoneticPr fontId="1" type="noConversion"/>
  </si>
  <si>
    <t>옥천군
(폐기물)</t>
    <phoneticPr fontId="10" type="noConversion"/>
  </si>
  <si>
    <t>영동군
(폐기물)</t>
    <phoneticPr fontId="1" type="noConversion"/>
  </si>
  <si>
    <t>증평군
(청사)</t>
    <phoneticPr fontId="1" type="noConversion"/>
  </si>
  <si>
    <t>무기계약
근로자보수</t>
    <phoneticPr fontId="1" type="noConversion"/>
  </si>
  <si>
    <t>증평군
(폐기물)</t>
    <phoneticPr fontId="1" type="noConversion"/>
  </si>
  <si>
    <t>진천군
(폐기물)</t>
    <phoneticPr fontId="1" type="noConversion"/>
  </si>
  <si>
    <t>괴산군
(폐기물)</t>
    <phoneticPr fontId="1" type="noConversion"/>
  </si>
  <si>
    <t>음성군
(청사)</t>
    <phoneticPr fontId="1" type="noConversion"/>
  </si>
  <si>
    <t>서울</t>
    <phoneticPr fontId="1" type="noConversion"/>
  </si>
  <si>
    <t>세종</t>
    <phoneticPr fontId="1" type="noConversion"/>
  </si>
  <si>
    <t>강원</t>
    <phoneticPr fontId="1" type="noConversion"/>
  </si>
  <si>
    <t>경기</t>
    <phoneticPr fontId="1" type="noConversion"/>
  </si>
  <si>
    <t>충남</t>
    <phoneticPr fontId="1" type="noConversion"/>
  </si>
  <si>
    <t>충북</t>
    <phoneticPr fontId="1" type="noConversion"/>
  </si>
  <si>
    <t>전남</t>
    <phoneticPr fontId="1" type="noConversion"/>
  </si>
  <si>
    <t>전북</t>
    <phoneticPr fontId="1" type="noConversion"/>
  </si>
  <si>
    <t>경북</t>
    <phoneticPr fontId="1" type="noConversion"/>
  </si>
  <si>
    <t>경남</t>
    <phoneticPr fontId="1" type="noConversion"/>
  </si>
  <si>
    <t>제주</t>
    <phoneticPr fontId="1" type="noConversion"/>
  </si>
  <si>
    <t>부산</t>
    <phoneticPr fontId="1" type="noConversion"/>
  </si>
  <si>
    <t>대구</t>
    <phoneticPr fontId="1" type="noConversion"/>
  </si>
  <si>
    <t>인천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</si>
  <si>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</si>
  <si>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</si>
  <si>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</si>
  <si>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부산광역시</t>
    <phoneticPr fontId="1" type="noConversion"/>
  </si>
  <si>
    <t>대전광역시</t>
    <phoneticPr fontId="1" type="noConversion"/>
  </si>
  <si>
    <t>경기도</t>
    <phoneticPr fontId="1" type="noConversion"/>
  </si>
  <si>
    <t>강원도</t>
    <phoneticPr fontId="1" type="noConversion"/>
  </si>
  <si>
    <t>전라북도</t>
    <phoneticPr fontId="1" type="noConversion"/>
  </si>
  <si>
    <t>전라남도</t>
    <phoneticPr fontId="1" type="noConversion"/>
  </si>
  <si>
    <t>경상남도</t>
    <phoneticPr fontId="1" type="noConversion"/>
  </si>
  <si>
    <t>구별 미취합</t>
    <phoneticPr fontId="1" type="noConversion"/>
  </si>
  <si>
    <t>13-16년 미취합</t>
    <phoneticPr fontId="1" type="noConversion"/>
  </si>
  <si>
    <t>구별 미취합</t>
    <phoneticPr fontId="1" type="noConversion"/>
  </si>
  <si>
    <t>032-440-2135</t>
    <phoneticPr fontId="1" type="noConversion"/>
  </si>
  <si>
    <t>자료담당(1/2 15시 통화)</t>
    <phoneticPr fontId="1" type="noConversion"/>
  </si>
  <si>
    <t>13-16년은 집행액</t>
    <phoneticPr fontId="1" type="noConversion"/>
  </si>
  <si>
    <t>042-270-3012 염호섭 주무관</t>
    <phoneticPr fontId="1" type="noConversion"/>
  </si>
  <si>
    <t>1/2 15시 통화</t>
    <phoneticPr fontId="1" type="noConversion"/>
  </si>
  <si>
    <t>각구청별, 13-16년은 집행액</t>
    <phoneticPr fontId="1" type="noConversion"/>
  </si>
  <si>
    <t>031-8008-5082 설호종</t>
    <phoneticPr fontId="1" type="noConversion"/>
  </si>
  <si>
    <t>1/2 15"30 통화</t>
    <phoneticPr fontId="1" type="noConversion"/>
  </si>
  <si>
    <t>각시별은 금까지.. 도청은 3일까지</t>
    <phoneticPr fontId="1" type="noConversion"/>
  </si>
  <si>
    <t>광주광역시</t>
    <phoneticPr fontId="1" type="noConversion"/>
  </si>
  <si>
    <t>서구</t>
    <phoneticPr fontId="1" type="noConversion"/>
  </si>
  <si>
    <t>남구</t>
    <phoneticPr fontId="1" type="noConversion"/>
  </si>
  <si>
    <t>북구</t>
    <phoneticPr fontId="1" type="noConversion"/>
  </si>
  <si>
    <t>광산구</t>
    <phoneticPr fontId="1" type="noConversion"/>
  </si>
  <si>
    <t>직접고용 30명</t>
    <phoneticPr fontId="1" type="noConversion"/>
  </si>
  <si>
    <t>1인당 평균</t>
    <phoneticPr fontId="1" type="noConversion"/>
  </si>
  <si>
    <t>서울시청</t>
    <phoneticPr fontId="1" type="noConversion"/>
  </si>
  <si>
    <t>1인당 평균</t>
    <phoneticPr fontId="1" type="noConversion"/>
  </si>
  <si>
    <t>1인당 평균</t>
    <phoneticPr fontId="1" type="noConversion"/>
  </si>
  <si>
    <t>위탁비 인상률</t>
    <phoneticPr fontId="1" type="noConversion"/>
  </si>
  <si>
    <t>1인당 위탁비 인상률</t>
    <phoneticPr fontId="1" type="noConversion"/>
  </si>
  <si>
    <t>위탁비 인상률</t>
    <phoneticPr fontId="1" type="noConversion"/>
  </si>
  <si>
    <t>상당구
(청사)</t>
    <phoneticPr fontId="1" type="noConversion"/>
  </si>
  <si>
    <t>상당구
(폐기물)</t>
    <phoneticPr fontId="10" type="noConversion"/>
  </si>
  <si>
    <t>서원구
(청사)</t>
    <phoneticPr fontId="1" type="noConversion"/>
  </si>
  <si>
    <t>서원구
(폐기물)</t>
    <phoneticPr fontId="10" type="noConversion"/>
  </si>
  <si>
    <t>흥덕구
(청사)</t>
    <phoneticPr fontId="1" type="noConversion"/>
  </si>
  <si>
    <t>흥덕구
(폐기물)</t>
    <phoneticPr fontId="10" type="noConversion"/>
  </si>
  <si>
    <t>공공운영비</t>
    <phoneticPr fontId="1" type="noConversion"/>
  </si>
  <si>
    <t>제주시 총무과</t>
    <phoneticPr fontId="1" type="noConversion"/>
  </si>
  <si>
    <t>-</t>
    <phoneticPr fontId="1" type="noConversion"/>
  </si>
  <si>
    <t>서귀포시 총무과(2청사)</t>
    <phoneticPr fontId="1" type="noConversion"/>
  </si>
  <si>
    <t>위탁</t>
    <phoneticPr fontId="1" type="noConversion"/>
  </si>
  <si>
    <t>제주도(1청사)</t>
    <phoneticPr fontId="1" type="noConversion"/>
  </si>
  <si>
    <t>제주도(2청사)</t>
    <phoneticPr fontId="1" type="noConversion"/>
  </si>
  <si>
    <t>민간위탁금</t>
    <phoneticPr fontId="1" type="noConversion"/>
  </si>
  <si>
    <t>구별 미취합</t>
    <phoneticPr fontId="1" type="noConversion"/>
  </si>
  <si>
    <t>전주시</t>
    <phoneticPr fontId="1" type="noConversion"/>
  </si>
  <si>
    <t>군산시</t>
    <phoneticPr fontId="1" type="noConversion"/>
  </si>
  <si>
    <t>민간위탁</t>
    <phoneticPr fontId="1" type="noConversion"/>
  </si>
  <si>
    <t>민간위탁</t>
    <phoneticPr fontId="1" type="noConversion"/>
  </si>
  <si>
    <t>민간위탁</t>
    <phoneticPr fontId="1" type="noConversion"/>
  </si>
  <si>
    <t>완주군</t>
    <phoneticPr fontId="1" type="noConversion"/>
  </si>
  <si>
    <t>무주군</t>
    <phoneticPr fontId="1" type="noConversion"/>
  </si>
  <si>
    <t>부안군</t>
    <phoneticPr fontId="1" type="noConversion"/>
  </si>
  <si>
    <t>무기계약</t>
    <phoneticPr fontId="10" type="noConversion"/>
  </si>
  <si>
    <t>위탁</t>
    <phoneticPr fontId="1" type="noConversion"/>
  </si>
  <si>
    <t>2.1. 직고용 전환(자산취득비, 공공운영비 포함)</t>
    <phoneticPr fontId="1" type="noConversion"/>
  </si>
  <si>
    <t>02-2133-5634 장청락 팀장</t>
    <phoneticPr fontId="1" type="noConversion"/>
  </si>
  <si>
    <t>구청별 취합요망</t>
    <phoneticPr fontId="1" type="noConversion"/>
  </si>
  <si>
    <t>033-249-2418 이동호 주사</t>
    <phoneticPr fontId="1" type="noConversion"/>
  </si>
  <si>
    <t>1/3 전화요망</t>
    <phoneticPr fontId="1" type="noConversion"/>
  </si>
  <si>
    <t>061-286-2123 정종균 주무관</t>
    <phoneticPr fontId="1" type="noConversion"/>
  </si>
  <si>
    <t>1/3 전화요망</t>
    <phoneticPr fontId="1" type="noConversion"/>
  </si>
  <si>
    <t>직접고용</t>
    <phoneticPr fontId="1" type="noConversion"/>
  </si>
  <si>
    <t>기타(용역, 위탁 등)</t>
    <phoneticPr fontId="1" type="noConversion"/>
  </si>
  <si>
    <t>직접고용
(인건비)</t>
    <phoneticPr fontId="1" type="noConversion"/>
  </si>
  <si>
    <t>위탁사업비</t>
    <phoneticPr fontId="1" type="noConversion"/>
  </si>
  <si>
    <t>정부청사관리본부</t>
    <phoneticPr fontId="1" type="noConversion"/>
  </si>
  <si>
    <t>서울청사관리소</t>
    <phoneticPr fontId="1" type="noConversion"/>
  </si>
  <si>
    <t>과천청사관리소</t>
    <phoneticPr fontId="1" type="noConversion"/>
  </si>
  <si>
    <t>대전청사관리소</t>
    <phoneticPr fontId="1" type="noConversion"/>
  </si>
  <si>
    <t>광주청사관리소</t>
    <phoneticPr fontId="1" type="noConversion"/>
  </si>
  <si>
    <t>제주청사관리소</t>
    <phoneticPr fontId="1" type="noConversion"/>
  </si>
  <si>
    <t>대구청사관리소</t>
    <phoneticPr fontId="1" type="noConversion"/>
  </si>
  <si>
    <t>경남청사관리소</t>
    <phoneticPr fontId="1" type="noConversion"/>
  </si>
  <si>
    <t>서울청사관리소 춘천지소</t>
    <phoneticPr fontId="1" type="noConversion"/>
  </si>
  <si>
    <t>고양청사관리소</t>
    <phoneticPr fontId="1" type="noConversion"/>
  </si>
  <si>
    <t>용역위탁</t>
    <phoneticPr fontId="1" type="noConversion"/>
  </si>
  <si>
    <t>계</t>
    <phoneticPr fontId="1" type="noConversion"/>
  </si>
  <si>
    <t>공공운영비</t>
    <phoneticPr fontId="1" type="noConversion"/>
  </si>
  <si>
    <t>공공운영비</t>
    <phoneticPr fontId="1" type="noConversion"/>
  </si>
  <si>
    <t>공공운영비</t>
    <phoneticPr fontId="1" type="noConversion"/>
  </si>
  <si>
    <t>위탁</t>
    <phoneticPr fontId="1" type="noConversion"/>
  </si>
  <si>
    <t>민간위탁금(6개월)</t>
    <phoneticPr fontId="1" type="noConversion"/>
  </si>
  <si>
    <t>직접고용</t>
    <phoneticPr fontId="1" type="noConversion"/>
  </si>
  <si>
    <t>041-635-2316 조미정주무관</t>
    <phoneticPr fontId="1" type="noConversion"/>
  </si>
  <si>
    <t>1/4 10:30 통화</t>
    <phoneticPr fontId="1" type="noConversion"/>
  </si>
  <si>
    <t>직접고용 시별 자료</t>
    <phoneticPr fontId="1" type="noConversion"/>
  </si>
  <si>
    <t>055-211-2315 김태헌</t>
    <phoneticPr fontId="1" type="noConversion"/>
  </si>
  <si>
    <t>1/4 11시통화</t>
    <phoneticPr fontId="1" type="noConversion"/>
  </si>
  <si>
    <t>폼 전달</t>
    <phoneticPr fontId="1" type="noConversion"/>
  </si>
  <si>
    <t>1/3 11시 통화/ 1.4.통화 폼전달</t>
    <phoneticPr fontId="1" type="noConversion"/>
  </si>
  <si>
    <t>인천광역시청</t>
    <phoneticPr fontId="1" type="noConversion"/>
  </si>
  <si>
    <t>위탁</t>
    <phoneticPr fontId="1" type="noConversion"/>
  </si>
  <si>
    <t>용역</t>
    <phoneticPr fontId="1" type="noConversion"/>
  </si>
  <si>
    <t>공단직영</t>
    <phoneticPr fontId="1" type="noConversion"/>
  </si>
  <si>
    <t>직영, 위탁</t>
  </si>
  <si>
    <t>인천광역시 지방공기업인 인천광역시시설관리공단으로 위탁</t>
    <phoneticPr fontId="1" type="noConversion"/>
  </si>
  <si>
    <t>남구시설관리공단으로 위탁</t>
    <phoneticPr fontId="1" type="noConversion"/>
  </si>
  <si>
    <t>2016년은 11월말까지 지급분이며, 재활용수거를 직영체제로 전환됨</t>
    <phoneticPr fontId="1" type="noConversion"/>
  </si>
  <si>
    <t>2017년 청소용역비 예산 수정</t>
    <phoneticPr fontId="1" type="noConversion"/>
  </si>
  <si>
    <t>민간업체 위탁대행료</t>
    <phoneticPr fontId="1" type="noConversion"/>
  </si>
  <si>
    <t>처리실적에 대한 위탁비 총액으로 지급</t>
    <phoneticPr fontId="1" type="noConversion"/>
  </si>
  <si>
    <t>중구청</t>
    <phoneticPr fontId="1" type="noConversion"/>
  </si>
  <si>
    <t>남구청</t>
    <phoneticPr fontId="1" type="noConversion"/>
  </si>
  <si>
    <t>강릉시</t>
    <phoneticPr fontId="1" type="noConversion"/>
  </si>
  <si>
    <t>원주시</t>
    <phoneticPr fontId="1" type="noConversion"/>
  </si>
  <si>
    <t>영월군</t>
    <phoneticPr fontId="1" type="noConversion"/>
  </si>
  <si>
    <t>위탁</t>
    <phoneticPr fontId="1" type="noConversion"/>
  </si>
  <si>
    <t>공공운영</t>
    <phoneticPr fontId="1" type="noConversion"/>
  </si>
  <si>
    <t>공공운영비</t>
    <phoneticPr fontId="1" type="noConversion"/>
  </si>
  <si>
    <t>용역</t>
    <phoneticPr fontId="1" type="noConversion"/>
  </si>
  <si>
    <t>대구시청(본관)</t>
    <phoneticPr fontId="1" type="noConversion"/>
  </si>
  <si>
    <t>대구시청(별관)</t>
    <phoneticPr fontId="1" type="noConversion"/>
  </si>
  <si>
    <t>종합복지회관</t>
    <phoneticPr fontId="1" type="noConversion"/>
  </si>
  <si>
    <t>동부여성문화회관</t>
    <phoneticPr fontId="1" type="noConversion"/>
  </si>
  <si>
    <t>보건환경연구원</t>
    <phoneticPr fontId="1" type="noConversion"/>
  </si>
  <si>
    <t>문화예술회관</t>
    <phoneticPr fontId="1" type="noConversion"/>
  </si>
  <si>
    <t>농업기술센터</t>
    <phoneticPr fontId="1" type="noConversion"/>
  </si>
  <si>
    <t>시설안전관리사업소</t>
    <phoneticPr fontId="1" type="noConversion"/>
  </si>
  <si>
    <t>상수도사업본부</t>
    <phoneticPr fontId="1" type="noConversion"/>
  </si>
  <si>
    <t>용역비</t>
    <phoneticPr fontId="1" type="noConversion"/>
  </si>
  <si>
    <t>여성회관</t>
    <phoneticPr fontId="1" type="noConversion"/>
  </si>
  <si>
    <t>위탁금</t>
    <phoneticPr fontId="1" type="noConversion"/>
  </si>
  <si>
    <t>두류공원관리사무소</t>
    <phoneticPr fontId="1" type="noConversion"/>
  </si>
  <si>
    <t>농수산물도매시장관리사무소</t>
    <phoneticPr fontId="1" type="noConversion"/>
  </si>
  <si>
    <t>인건비</t>
    <phoneticPr fontId="1" type="noConversion"/>
  </si>
  <si>
    <t>위탁비</t>
    <phoneticPr fontId="1" type="noConversion"/>
  </si>
  <si>
    <t>달성공원관리사무소</t>
    <phoneticPr fontId="1" type="noConversion"/>
  </si>
  <si>
    <t>민간위탁</t>
    <phoneticPr fontId="1" type="noConversion"/>
  </si>
  <si>
    <t>차량등록사업소</t>
    <phoneticPr fontId="1" type="noConversion"/>
  </si>
  <si>
    <t>위탁비</t>
    <phoneticPr fontId="1" type="noConversion"/>
  </si>
  <si>
    <t>대구소방본부</t>
    <phoneticPr fontId="1" type="noConversion"/>
  </si>
  <si>
    <t>민간위탁</t>
    <phoneticPr fontId="1" type="noConversion"/>
  </si>
  <si>
    <t>대구중구소방서</t>
    <phoneticPr fontId="1" type="noConversion"/>
  </si>
  <si>
    <t>대구동부소방서</t>
    <phoneticPr fontId="1" type="noConversion"/>
  </si>
  <si>
    <t>대구서부소방서</t>
    <phoneticPr fontId="1" type="noConversion"/>
  </si>
  <si>
    <t>대구강서소방서</t>
    <phoneticPr fontId="1" type="noConversion"/>
  </si>
  <si>
    <t>대구북부소방서</t>
    <phoneticPr fontId="1" type="noConversion"/>
  </si>
  <si>
    <t>민간위탁금</t>
    <phoneticPr fontId="1" type="noConversion"/>
  </si>
  <si>
    <t>대구수성소방서</t>
    <phoneticPr fontId="1" type="noConversion"/>
  </si>
  <si>
    <t>대구달서소방서</t>
    <phoneticPr fontId="1" type="noConversion"/>
  </si>
  <si>
    <t>민간위탁</t>
    <phoneticPr fontId="1" type="noConversion"/>
  </si>
  <si>
    <t>대구달성소방서</t>
    <phoneticPr fontId="1" type="noConversion"/>
  </si>
  <si>
    <t>민간위탁</t>
    <phoneticPr fontId="1" type="noConversion"/>
  </si>
  <si>
    <t>위탁/인건비</t>
    <phoneticPr fontId="1" type="noConversion"/>
  </si>
  <si>
    <t>동구청</t>
    <phoneticPr fontId="1" type="noConversion"/>
  </si>
  <si>
    <t>서구청</t>
    <phoneticPr fontId="1" type="noConversion"/>
  </si>
  <si>
    <t>북구청</t>
    <phoneticPr fontId="1" type="noConversion"/>
  </si>
  <si>
    <t>민간위탁</t>
    <phoneticPr fontId="1" type="noConversion"/>
  </si>
  <si>
    <t>수성구</t>
    <phoneticPr fontId="1" type="noConversion"/>
  </si>
  <si>
    <t>달서구</t>
    <phoneticPr fontId="1" type="noConversion"/>
  </si>
  <si>
    <t>달성군</t>
    <phoneticPr fontId="1" type="noConversion"/>
  </si>
  <si>
    <t>청원구(청사)</t>
    <phoneticPr fontId="1" type="noConversion"/>
  </si>
  <si>
    <t>수원시</t>
    <phoneticPr fontId="1" type="noConversion"/>
  </si>
  <si>
    <t>직접고용</t>
    <phoneticPr fontId="1" type="noConversion"/>
  </si>
  <si>
    <t>기타(용역, 위탁 등)</t>
    <phoneticPr fontId="1" type="noConversion"/>
  </si>
  <si>
    <t>고양시</t>
  </si>
  <si>
    <t>직접고용</t>
  </si>
  <si>
    <t>기타(용역, 위탁 등)</t>
  </si>
  <si>
    <t>용인시</t>
    <phoneticPr fontId="1" type="noConversion"/>
  </si>
  <si>
    <t>부천시</t>
    <phoneticPr fontId="1" type="noConversion"/>
  </si>
  <si>
    <t>용역</t>
    <phoneticPr fontId="1" type="noConversion"/>
  </si>
  <si>
    <t>안산시</t>
    <phoneticPr fontId="1" type="noConversion"/>
  </si>
  <si>
    <t>남양주시</t>
    <phoneticPr fontId="1" type="noConversion"/>
  </si>
  <si>
    <t>광주시</t>
    <phoneticPr fontId="1" type="noConversion"/>
  </si>
  <si>
    <t>김포시</t>
    <phoneticPr fontId="1" type="noConversion"/>
  </si>
  <si>
    <t>파주시</t>
    <phoneticPr fontId="1" type="noConversion"/>
  </si>
  <si>
    <t>시흥시</t>
    <phoneticPr fontId="1" type="noConversion"/>
  </si>
  <si>
    <t>의정부시</t>
    <phoneticPr fontId="1" type="noConversion"/>
  </si>
  <si>
    <t>안양시</t>
    <phoneticPr fontId="1" type="noConversion"/>
  </si>
  <si>
    <t>기타(용역, 위탁 등)</t>
    <phoneticPr fontId="1" type="noConversion"/>
  </si>
  <si>
    <t>직접고용</t>
    <phoneticPr fontId="1" type="noConversion"/>
  </si>
  <si>
    <t>가평군</t>
    <phoneticPr fontId="1" type="noConversion"/>
  </si>
  <si>
    <t>과천시</t>
    <phoneticPr fontId="1" type="noConversion"/>
  </si>
  <si>
    <t>여주시</t>
    <phoneticPr fontId="1" type="noConversion"/>
  </si>
  <si>
    <t>하남시</t>
    <phoneticPr fontId="1" type="noConversion"/>
  </si>
  <si>
    <t>의왕시</t>
  </si>
  <si>
    <t>포천시</t>
    <phoneticPr fontId="1" type="noConversion"/>
  </si>
  <si>
    <t>구리시</t>
  </si>
  <si>
    <t>용역 등</t>
  </si>
  <si>
    <t>안성시</t>
    <phoneticPr fontId="10" type="noConversion"/>
  </si>
  <si>
    <t>오산시</t>
    <phoneticPr fontId="1" type="noConversion"/>
  </si>
  <si>
    <t>군포시</t>
    <phoneticPr fontId="1" type="noConversion"/>
  </si>
  <si>
    <t>용역 등</t>
    <phoneticPr fontId="10" type="noConversion"/>
  </si>
  <si>
    <t>직접고용</t>
    <phoneticPr fontId="10" type="noConversion"/>
  </si>
  <si>
    <t>중구</t>
    <phoneticPr fontId="1" type="noConversion"/>
  </si>
  <si>
    <t>민간위탁금</t>
    <phoneticPr fontId="1" type="noConversion"/>
  </si>
  <si>
    <t>서구청</t>
    <phoneticPr fontId="1" type="noConversion"/>
  </si>
  <si>
    <t>인력운영비</t>
    <phoneticPr fontId="1" type="noConversion"/>
  </si>
  <si>
    <t>-</t>
    <phoneticPr fontId="1" type="noConversion"/>
  </si>
  <si>
    <t>동구청</t>
    <phoneticPr fontId="1" type="noConversion"/>
  </si>
  <si>
    <t>영도구청</t>
    <phoneticPr fontId="1" type="noConversion"/>
  </si>
  <si>
    <t>부산진구</t>
    <phoneticPr fontId="1" type="noConversion"/>
  </si>
  <si>
    <t>민간위타금</t>
  </si>
  <si>
    <t>동래구</t>
  </si>
  <si>
    <t>민간위탁금</t>
  </si>
  <si>
    <t>남구</t>
    <phoneticPr fontId="1" type="noConversion"/>
  </si>
  <si>
    <t>북구</t>
    <phoneticPr fontId="1" type="noConversion"/>
  </si>
  <si>
    <t>해운대구</t>
    <phoneticPr fontId="1" type="noConversion"/>
  </si>
  <si>
    <t>인건비</t>
    <phoneticPr fontId="1" type="noConversion"/>
  </si>
  <si>
    <t>사하구</t>
    <phoneticPr fontId="1" type="noConversion"/>
  </si>
  <si>
    <t>기간제근로자등보수</t>
    <phoneticPr fontId="1" type="noConversion"/>
  </si>
  <si>
    <t>금정구</t>
    <phoneticPr fontId="1" type="noConversion"/>
  </si>
  <si>
    <t>강서구</t>
    <phoneticPr fontId="1" type="noConversion"/>
  </si>
  <si>
    <t>연제구</t>
    <phoneticPr fontId="1" type="noConversion"/>
  </si>
  <si>
    <t>수영구</t>
    <phoneticPr fontId="1" type="noConversion"/>
  </si>
  <si>
    <t>사상구</t>
    <phoneticPr fontId="1" type="noConversion"/>
  </si>
  <si>
    <t>기장군</t>
    <phoneticPr fontId="1" type="noConversion"/>
  </si>
  <si>
    <t>청사유지관리</t>
    <phoneticPr fontId="1" type="noConversion"/>
  </si>
  <si>
    <t>위탁</t>
    <phoneticPr fontId="1" type="noConversion"/>
  </si>
  <si>
    <t>직영(무기)</t>
    <phoneticPr fontId="1" type="noConversion"/>
  </si>
  <si>
    <t>직영(기간제)</t>
    <phoneticPr fontId="1" type="noConversion"/>
  </si>
  <si>
    <t>위탁</t>
  </si>
  <si>
    <t>직영</t>
    <phoneticPr fontId="1" type="noConversion"/>
  </si>
  <si>
    <t>부산교통공사</t>
    <phoneticPr fontId="1" type="noConversion"/>
  </si>
  <si>
    <t>지급수수료</t>
  </si>
  <si>
    <t>부산도시공사</t>
  </si>
  <si>
    <t>위탁관리비</t>
  </si>
  <si>
    <t>부산관광공사</t>
    <phoneticPr fontId="1" type="noConversion"/>
  </si>
  <si>
    <t>부산시설공단</t>
  </si>
  <si>
    <t>부산환경공단</t>
  </si>
  <si>
    <t>인건비</t>
  </si>
  <si>
    <t>부산지방공단스포원</t>
  </si>
  <si>
    <t>인건비만산출</t>
    <phoneticPr fontId="1" type="noConversion"/>
  </si>
  <si>
    <t>직영</t>
    <phoneticPr fontId="1" type="noConversion"/>
  </si>
  <si>
    <t>위탁비</t>
    <phoneticPr fontId="1" type="noConversion"/>
  </si>
  <si>
    <t>위탁</t>
    <phoneticPr fontId="1" type="noConversion"/>
  </si>
  <si>
    <t>구분</t>
  </si>
  <si>
    <t>평화용사촌</t>
  </si>
  <si>
    <t>상이군경회</t>
  </si>
  <si>
    <t>장애인기업협회</t>
  </si>
  <si>
    <t>산재장애인협회</t>
  </si>
  <si>
    <t>애국단체원</t>
  </si>
  <si>
    <t>특수임무유공자회</t>
  </si>
  <si>
    <t>한국노인생활지원재단</t>
  </si>
  <si>
    <t>대한민국상이군경회</t>
  </si>
  <si>
    <t>대한민국고엽제전우회</t>
  </si>
  <si>
    <t>부산장애인총연합회</t>
  </si>
  <si>
    <t>계약단체</t>
    <phoneticPr fontId="1" type="noConversion"/>
  </si>
  <si>
    <r>
      <t>1</t>
    </r>
    <r>
      <rPr>
        <sz val="9"/>
        <color rgb="FF000000"/>
        <rFont val="맑은 고딕"/>
        <family val="3"/>
        <charset val="129"/>
        <scheme val="minor"/>
      </rPr>
      <t>호선</t>
    </r>
    <r>
      <rPr>
        <sz val="9"/>
        <color rgb="FF000000"/>
        <rFont val="굴림"/>
        <family val="3"/>
        <charset val="129"/>
      </rPr>
      <t>(34</t>
    </r>
    <r>
      <rPr>
        <sz val="9"/>
        <color rgb="FF000000"/>
        <rFont val="맑은 고딕"/>
        <family val="3"/>
        <charset val="129"/>
        <scheme val="minor"/>
      </rPr>
      <t>역</t>
    </r>
    <r>
      <rPr>
        <sz val="9"/>
        <color rgb="FF000000"/>
        <rFont val="굴림"/>
        <family val="3"/>
        <charset val="129"/>
      </rPr>
      <t>)</t>
    </r>
  </si>
  <si>
    <r>
      <t>2</t>
    </r>
    <r>
      <rPr>
        <sz val="9"/>
        <color rgb="FF000000"/>
        <rFont val="맑은 고딕"/>
        <family val="3"/>
        <charset val="129"/>
        <scheme val="minor"/>
      </rPr>
      <t>호선</t>
    </r>
    <r>
      <rPr>
        <sz val="9"/>
        <color rgb="FF000000"/>
        <rFont val="굴림"/>
        <family val="3"/>
        <charset val="129"/>
      </rPr>
      <t>(40</t>
    </r>
    <r>
      <rPr>
        <sz val="9"/>
        <color rgb="FF000000"/>
        <rFont val="맑은 고딕"/>
        <family val="3"/>
        <charset val="129"/>
        <scheme val="minor"/>
      </rPr>
      <t>역</t>
    </r>
    <r>
      <rPr>
        <sz val="9"/>
        <color rgb="FF000000"/>
        <rFont val="굴림"/>
        <family val="3"/>
        <charset val="129"/>
      </rPr>
      <t>)</t>
    </r>
  </si>
  <si>
    <r>
      <t>양산구간</t>
    </r>
    <r>
      <rPr>
        <sz val="9"/>
        <color rgb="FF000000"/>
        <rFont val="굴림"/>
        <family val="3"/>
        <charset val="129"/>
      </rPr>
      <t>(4</t>
    </r>
    <r>
      <rPr>
        <sz val="9"/>
        <color rgb="FF000000"/>
        <rFont val="맑은 고딕"/>
        <family val="3"/>
        <charset val="129"/>
        <scheme val="minor"/>
      </rPr>
      <t>역</t>
    </r>
    <r>
      <rPr>
        <sz val="9"/>
        <color rgb="FF000000"/>
        <rFont val="굴림"/>
        <family val="3"/>
        <charset val="129"/>
      </rPr>
      <t>)</t>
    </r>
  </si>
  <si>
    <r>
      <t>3</t>
    </r>
    <r>
      <rPr>
        <sz val="9"/>
        <color rgb="FF000000"/>
        <rFont val="맑은 고딕"/>
        <family val="3"/>
        <charset val="129"/>
        <scheme val="minor"/>
      </rPr>
      <t xml:space="preserve">호선 </t>
    </r>
    <r>
      <rPr>
        <sz val="9"/>
        <color rgb="FF000000"/>
        <rFont val="굴림"/>
        <family val="3"/>
        <charset val="129"/>
      </rPr>
      <t>1</t>
    </r>
    <r>
      <rPr>
        <sz val="9"/>
        <color rgb="FF000000"/>
        <rFont val="맑은 고딕"/>
        <family val="3"/>
        <charset val="129"/>
        <scheme val="minor"/>
      </rPr>
      <t>구역</t>
    </r>
    <r>
      <rPr>
        <sz val="9"/>
        <color rgb="FF000000"/>
        <rFont val="굴림"/>
        <family val="3"/>
        <charset val="129"/>
      </rPr>
      <t>(9</t>
    </r>
    <r>
      <rPr>
        <sz val="9"/>
        <color rgb="FF000000"/>
        <rFont val="맑은 고딕"/>
        <family val="3"/>
        <charset val="129"/>
        <scheme val="minor"/>
      </rPr>
      <t>역</t>
    </r>
    <r>
      <rPr>
        <sz val="9"/>
        <color rgb="FF000000"/>
        <rFont val="굴림"/>
        <family val="3"/>
        <charset val="129"/>
      </rPr>
      <t>)</t>
    </r>
  </si>
  <si>
    <r>
      <t>3</t>
    </r>
    <r>
      <rPr>
        <sz val="9"/>
        <color rgb="FF000000"/>
        <rFont val="맑은 고딕"/>
        <family val="3"/>
        <charset val="129"/>
        <scheme val="minor"/>
      </rPr>
      <t xml:space="preserve">호선 </t>
    </r>
    <r>
      <rPr>
        <sz val="9"/>
        <color rgb="FF000000"/>
        <rFont val="굴림"/>
        <family val="3"/>
        <charset val="129"/>
      </rPr>
      <t>2</t>
    </r>
    <r>
      <rPr>
        <sz val="9"/>
        <color rgb="FF000000"/>
        <rFont val="맑은 고딕"/>
        <family val="3"/>
        <charset val="129"/>
        <scheme val="minor"/>
      </rPr>
      <t>구역</t>
    </r>
    <r>
      <rPr>
        <sz val="9"/>
        <color rgb="FF000000"/>
        <rFont val="굴림"/>
        <family val="3"/>
        <charset val="129"/>
      </rPr>
      <t>(8</t>
    </r>
    <r>
      <rPr>
        <sz val="9"/>
        <color rgb="FF000000"/>
        <rFont val="맑은 고딕"/>
        <family val="3"/>
        <charset val="129"/>
        <scheme val="minor"/>
      </rPr>
      <t>역</t>
    </r>
    <r>
      <rPr>
        <sz val="9"/>
        <color rgb="FF000000"/>
        <rFont val="굴림"/>
        <family val="3"/>
        <charset val="129"/>
      </rPr>
      <t>)</t>
    </r>
  </si>
  <si>
    <r>
      <t>4</t>
    </r>
    <r>
      <rPr>
        <sz val="9"/>
        <color rgb="FF000000"/>
        <rFont val="맑은 고딕"/>
        <family val="3"/>
        <charset val="129"/>
        <scheme val="minor"/>
      </rPr>
      <t xml:space="preserve">호선 </t>
    </r>
    <r>
      <rPr>
        <sz val="9"/>
        <color rgb="FF000000"/>
        <rFont val="굴림"/>
        <family val="3"/>
        <charset val="129"/>
      </rPr>
      <t>1</t>
    </r>
    <r>
      <rPr>
        <sz val="9"/>
        <color rgb="FF000000"/>
        <rFont val="맑은 고딕"/>
        <family val="3"/>
        <charset val="129"/>
        <scheme val="minor"/>
      </rPr>
      <t>구역</t>
    </r>
    <r>
      <rPr>
        <sz val="9"/>
        <color rgb="FF000000"/>
        <rFont val="굴림"/>
        <family val="3"/>
        <charset val="129"/>
      </rPr>
      <t>(6</t>
    </r>
    <r>
      <rPr>
        <sz val="9"/>
        <color rgb="FF000000"/>
        <rFont val="맑은 고딕"/>
        <family val="3"/>
        <charset val="129"/>
        <scheme val="minor"/>
      </rPr>
      <t>역</t>
    </r>
    <r>
      <rPr>
        <sz val="9"/>
        <color rgb="FF000000"/>
        <rFont val="굴림"/>
        <family val="3"/>
        <charset val="129"/>
      </rPr>
      <t>)</t>
    </r>
  </si>
  <si>
    <r>
      <t>4</t>
    </r>
    <r>
      <rPr>
        <sz val="9"/>
        <color rgb="FF000000"/>
        <rFont val="맑은 고딕"/>
        <family val="3"/>
        <charset val="129"/>
        <scheme val="minor"/>
      </rPr>
      <t xml:space="preserve">호선 </t>
    </r>
    <r>
      <rPr>
        <sz val="9"/>
        <color rgb="FF000000"/>
        <rFont val="굴림"/>
        <family val="3"/>
        <charset val="129"/>
      </rPr>
      <t>2</t>
    </r>
    <r>
      <rPr>
        <sz val="9"/>
        <color rgb="FF000000"/>
        <rFont val="맑은 고딕"/>
        <family val="3"/>
        <charset val="129"/>
        <scheme val="minor"/>
      </rPr>
      <t>구역</t>
    </r>
    <r>
      <rPr>
        <sz val="9"/>
        <color rgb="FF000000"/>
        <rFont val="굴림"/>
        <family val="3"/>
        <charset val="129"/>
      </rPr>
      <t>(7</t>
    </r>
    <r>
      <rPr>
        <sz val="9"/>
        <color rgb="FF000000"/>
        <rFont val="맑은 고딕"/>
        <family val="3"/>
        <charset val="129"/>
        <scheme val="minor"/>
      </rPr>
      <t>역</t>
    </r>
    <r>
      <rPr>
        <sz val="9"/>
        <color rgb="FF000000"/>
        <rFont val="굴림"/>
        <family val="3"/>
        <charset val="129"/>
      </rPr>
      <t>)</t>
    </r>
  </si>
  <si>
    <r>
      <t>분소동</t>
    </r>
    <r>
      <rPr>
        <sz val="9"/>
        <color rgb="FF000000"/>
        <rFont val="굴림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광안</t>
    </r>
    <r>
      <rPr>
        <sz val="9"/>
        <color rgb="FF000000"/>
        <rFont val="굴림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전포</t>
    </r>
    <r>
      <rPr>
        <sz val="9"/>
        <color rgb="FF000000"/>
        <rFont val="굴림"/>
        <family val="3"/>
        <charset val="129"/>
      </rPr>
      <t>)</t>
    </r>
  </si>
  <si>
    <r>
      <t>1</t>
    </r>
    <r>
      <rPr>
        <sz val="9"/>
        <color rgb="FF000000"/>
        <rFont val="맑은 고딕"/>
        <family val="3"/>
        <charset val="129"/>
        <scheme val="minor"/>
      </rPr>
      <t>호선 전동차</t>
    </r>
  </si>
  <si>
    <r>
      <t>2</t>
    </r>
    <r>
      <rPr>
        <sz val="9"/>
        <color rgb="FF000000"/>
        <rFont val="맑은 고딕"/>
        <family val="3"/>
        <charset val="129"/>
        <scheme val="minor"/>
      </rPr>
      <t>호선 전동차</t>
    </r>
  </si>
  <si>
    <r>
      <t>3</t>
    </r>
    <r>
      <rPr>
        <sz val="9"/>
        <color rgb="FF000000"/>
        <rFont val="맑은 고딕"/>
        <family val="3"/>
        <charset val="129"/>
        <scheme val="minor"/>
      </rPr>
      <t>호선 전동차</t>
    </r>
  </si>
  <si>
    <r>
      <t>4</t>
    </r>
    <r>
      <rPr>
        <sz val="9"/>
        <color rgb="FF000000"/>
        <rFont val="맑은 고딕"/>
        <family val="3"/>
        <charset val="129"/>
        <scheme val="minor"/>
      </rPr>
      <t>호선 전동차</t>
    </r>
  </si>
  <si>
    <t>장애인총연합회</t>
  </si>
  <si>
    <t>장애인복지연합회</t>
  </si>
  <si>
    <t>장애인고용증진협회</t>
  </si>
  <si>
    <t>대한민국재향경우회</t>
  </si>
  <si>
    <t>용역인원</t>
    <phoneticPr fontId="1" type="noConversion"/>
  </si>
  <si>
    <t>2012 계약금액</t>
    <phoneticPr fontId="1" type="noConversion"/>
  </si>
  <si>
    <t>월평균지급액(1인당)</t>
    <phoneticPr fontId="1" type="noConversion"/>
  </si>
  <si>
    <t>인건비율</t>
    <phoneticPr fontId="1" type="noConversion"/>
  </si>
  <si>
    <t>계약 단체</t>
  </si>
  <si>
    <r>
      <t>용역인원</t>
    </r>
    <r>
      <rPr>
        <sz val="9"/>
        <color rgb="FF000000"/>
        <rFont val="굴림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명</t>
    </r>
    <r>
      <rPr>
        <sz val="9"/>
        <color rgb="FF000000"/>
        <rFont val="굴림"/>
        <family val="3"/>
        <charset val="129"/>
      </rPr>
      <t>)</t>
    </r>
  </si>
  <si>
    <r>
      <t>계약금액</t>
    </r>
    <r>
      <rPr>
        <sz val="9"/>
        <color rgb="FF000000"/>
        <rFont val="굴림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백만원</t>
    </r>
    <r>
      <rPr>
        <sz val="9"/>
        <color rgb="FF000000"/>
        <rFont val="굴림"/>
        <family val="3"/>
        <charset val="129"/>
      </rPr>
      <t>)</t>
    </r>
  </si>
  <si>
    <t>2012년</t>
    <phoneticPr fontId="1" type="noConversion"/>
  </si>
  <si>
    <t>2013년</t>
    <phoneticPr fontId="1" type="noConversion"/>
  </si>
  <si>
    <t>계약금액</t>
    <phoneticPr fontId="1" type="noConversion"/>
  </si>
  <si>
    <t>2014년</t>
    <phoneticPr fontId="1" type="noConversion"/>
  </si>
  <si>
    <t>연 인건비 총액</t>
    <phoneticPr fontId="1" type="noConversion"/>
  </si>
  <si>
    <t>2015년</t>
    <phoneticPr fontId="1" type="noConversion"/>
  </si>
  <si>
    <t>2016년</t>
    <phoneticPr fontId="1" type="noConversion"/>
  </si>
  <si>
    <t>위탁비 인상율</t>
    <phoneticPr fontId="1" type="noConversion"/>
  </si>
  <si>
    <t>8개월 계약</t>
    <phoneticPr fontId="1" type="noConversion"/>
  </si>
  <si>
    <t>인건비 상승률</t>
    <phoneticPr fontId="1" type="noConversion"/>
  </si>
  <si>
    <t>고양시</t>
    <phoneticPr fontId="1" type="noConversion"/>
  </si>
  <si>
    <t>용인시</t>
    <phoneticPr fontId="1" type="noConversion"/>
  </si>
  <si>
    <t>안산시</t>
    <phoneticPr fontId="1" type="noConversion"/>
  </si>
  <si>
    <t>남양주시</t>
    <phoneticPr fontId="1" type="noConversion"/>
  </si>
  <si>
    <t>안양시</t>
    <phoneticPr fontId="1" type="noConversion"/>
  </si>
  <si>
    <t>의정부시</t>
    <phoneticPr fontId="1" type="noConversion"/>
  </si>
  <si>
    <t>시흥시</t>
    <phoneticPr fontId="1" type="noConversion"/>
  </si>
  <si>
    <t>파주시</t>
    <phoneticPr fontId="1" type="noConversion"/>
  </si>
  <si>
    <t>김포시</t>
    <phoneticPr fontId="1" type="noConversion"/>
  </si>
  <si>
    <t>광주시</t>
    <phoneticPr fontId="1" type="noConversion"/>
  </si>
  <si>
    <t>군포시</t>
    <phoneticPr fontId="1" type="noConversion"/>
  </si>
  <si>
    <t>오산시</t>
    <phoneticPr fontId="1" type="noConversion"/>
  </si>
  <si>
    <t>안성시</t>
    <phoneticPr fontId="1" type="noConversion"/>
  </si>
  <si>
    <t>구리시</t>
    <phoneticPr fontId="1" type="noConversion"/>
  </si>
  <si>
    <t>포천시</t>
    <phoneticPr fontId="1" type="noConversion"/>
  </si>
  <si>
    <t>의왕시</t>
    <phoneticPr fontId="1" type="noConversion"/>
  </si>
  <si>
    <t>하남시</t>
    <phoneticPr fontId="1" type="noConversion"/>
  </si>
  <si>
    <t>여주시</t>
    <phoneticPr fontId="1" type="noConversion"/>
  </si>
  <si>
    <t>과천시</t>
    <phoneticPr fontId="1" type="noConversion"/>
  </si>
  <si>
    <t>가평군</t>
    <phoneticPr fontId="1" type="noConversion"/>
  </si>
  <si>
    <t xml:space="preserve">서울특별시 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</si>
  <si>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</si>
  <si>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</si>
  <si>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</si>
  <si>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울산광역시</t>
    <phoneticPr fontId="1" type="noConversion"/>
  </si>
  <si>
    <t>세종특별자치시</t>
    <phoneticPr fontId="1" type="noConversion"/>
  </si>
  <si>
    <t>충청남도</t>
    <phoneticPr fontId="1" type="noConversion"/>
  </si>
  <si>
    <t>경상남도</t>
    <phoneticPr fontId="1" type="noConversion"/>
  </si>
  <si>
    <t>경상북도</t>
    <phoneticPr fontId="1" type="noConversion"/>
  </si>
  <si>
    <t>전라남도</t>
    <phoneticPr fontId="1" type="noConversion"/>
  </si>
  <si>
    <t>제주도</t>
    <phoneticPr fontId="1" type="noConversion"/>
  </si>
  <si>
    <t>광주광역시</t>
    <phoneticPr fontId="1" type="noConversion"/>
  </si>
  <si>
    <t>박원순</t>
    <phoneticPr fontId="1" type="noConversion"/>
  </si>
  <si>
    <t>단체장</t>
    <phoneticPr fontId="1" type="noConversion"/>
  </si>
  <si>
    <t>남경필</t>
    <phoneticPr fontId="1" type="noConversion"/>
  </si>
  <si>
    <t>정당</t>
    <phoneticPr fontId="1" type="noConversion"/>
  </si>
  <si>
    <t>민주</t>
    <phoneticPr fontId="1" type="noConversion"/>
  </si>
  <si>
    <t>자유</t>
    <phoneticPr fontId="1" type="noConversion"/>
  </si>
  <si>
    <t>국민</t>
    <phoneticPr fontId="1" type="noConversion"/>
  </si>
  <si>
    <t>바른</t>
    <phoneticPr fontId="1" type="noConversion"/>
  </si>
  <si>
    <t>서병수</t>
    <phoneticPr fontId="1" type="noConversion"/>
  </si>
  <si>
    <t>권영진</t>
    <phoneticPr fontId="1" type="noConversion"/>
  </si>
  <si>
    <t>유정복</t>
    <phoneticPr fontId="1" type="noConversion"/>
  </si>
  <si>
    <t>권선택</t>
    <phoneticPr fontId="1" type="noConversion"/>
  </si>
  <si>
    <t>윤장현</t>
    <phoneticPr fontId="1" type="noConversion"/>
  </si>
  <si>
    <t>김기현</t>
    <phoneticPr fontId="1" type="noConversion"/>
  </si>
  <si>
    <t>이춘희</t>
    <phoneticPr fontId="1" type="noConversion"/>
  </si>
  <si>
    <t>최문순</t>
    <phoneticPr fontId="1" type="noConversion"/>
  </si>
  <si>
    <t>안희정</t>
    <phoneticPr fontId="1" type="noConversion"/>
  </si>
  <si>
    <t>이시종</t>
    <phoneticPr fontId="1" type="noConversion"/>
  </si>
  <si>
    <t>홍준표</t>
    <phoneticPr fontId="1" type="noConversion"/>
  </si>
  <si>
    <t>김관용</t>
    <phoneticPr fontId="1" type="noConversion"/>
  </si>
  <si>
    <t>이낙연</t>
    <phoneticPr fontId="1" type="noConversion"/>
  </si>
  <si>
    <t>송하진</t>
    <phoneticPr fontId="1" type="noConversion"/>
  </si>
  <si>
    <t>원희룡</t>
    <phoneticPr fontId="1" type="noConversion"/>
  </si>
  <si>
    <t>청소용역형태</t>
    <phoneticPr fontId="1" type="noConversion"/>
  </si>
  <si>
    <t>자료내용</t>
    <phoneticPr fontId="1" type="noConversion"/>
  </si>
  <si>
    <t>청소,폐기물 등 환경미화 위탁업체별/과업지시서/용역계약서(계약조건)/각종 특수조건/각종 서약서(각서)/근로조건이행확약서/월별 용역비청구내역(개인별)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</si>
</sst>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_-* #,##0_-;\-* #,##0_-;_-* &quot;-&quot;??_-;_-@_-"/>
    <numFmt numFmtId="179" formatCode="0_);[Red]\(0\)"/>
    <numFmt numFmtId="180" formatCode="_-* #,##0.0_-;\-* #,##0.0_-;_-* &quot;-&quot;??_-;_-@_-"/>
    <numFmt numFmtId="181" formatCode="0_ "/>
    <numFmt numFmtId="182" formatCode="0.0"/>
    <numFmt numFmtId="183" formatCode="#,##0.0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rgb="FF0070C0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2"/>
      <color rgb="FFFF0000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sz val="12"/>
      <color rgb="FF0070C0"/>
      <name val="돋움"/>
      <family val="3"/>
      <charset val="129"/>
    </font>
    <font>
      <sz val="13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41" fontId="3" fillId="0" borderId="1" xfId="1" applyFont="1" applyBorder="1" applyAlignment="1">
      <alignment horizontal="center" vertical="center" shrinkToFit="1"/>
    </xf>
    <xf numFmtId="41" fontId="3" fillId="0" borderId="0" xfId="1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43" fontId="3" fillId="0" borderId="0" xfId="0" applyNumberFormat="1" applyFont="1" applyAlignment="1">
      <alignment horizontal="center" vertical="center" shrinkToFit="1"/>
    </xf>
    <xf numFmtId="41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1" fontId="0" fillId="0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Font="1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43" fontId="14" fillId="0" borderId="1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41" fontId="14" fillId="0" borderId="0" xfId="1" applyFont="1" applyAlignment="1">
      <alignment horizontal="center" vertical="center" shrinkToFit="1"/>
    </xf>
    <xf numFmtId="178" fontId="14" fillId="0" borderId="1" xfId="0" applyNumberFormat="1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1" fontId="3" fillId="0" borderId="1" xfId="1" quotePrefix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178" fontId="14" fillId="0" borderId="4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80" fontId="14" fillId="0" borderId="1" xfId="0" applyNumberFormat="1" applyFont="1" applyBorder="1" applyAlignment="1">
      <alignment horizontal="center" vertical="center" shrinkToFit="1"/>
    </xf>
    <xf numFmtId="180" fontId="14" fillId="0" borderId="4" xfId="0" applyNumberFormat="1" applyFont="1" applyBorder="1" applyAlignment="1">
      <alignment horizontal="center" vertical="center" shrinkToFit="1"/>
    </xf>
    <xf numFmtId="180" fontId="3" fillId="0" borderId="1" xfId="0" applyNumberFormat="1" applyFont="1" applyBorder="1" applyAlignment="1">
      <alignment horizontal="center" vertical="center" shrinkToFit="1"/>
    </xf>
    <xf numFmtId="3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1" fontId="3" fillId="2" borderId="1" xfId="1" applyFont="1" applyFill="1" applyBorder="1" applyAlignment="1">
      <alignment horizontal="center" vertical="center" shrinkToFit="1"/>
    </xf>
    <xf numFmtId="180" fontId="14" fillId="2" borderId="1" xfId="0" applyNumberFormat="1" applyFont="1" applyFill="1" applyBorder="1" applyAlignment="1">
      <alignment horizontal="center" vertical="center" shrinkToFit="1"/>
    </xf>
    <xf numFmtId="178" fontId="14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41" fontId="0" fillId="2" borderId="1" xfId="0" applyNumberFormat="1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41" fontId="3" fillId="2" borderId="1" xfId="1" applyFont="1" applyFill="1" applyBorder="1" applyAlignment="1">
      <alignment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41" fontId="18" fillId="0" borderId="1" xfId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41" fontId="18" fillId="0" borderId="1" xfId="1" applyFont="1" applyFill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41" fontId="18" fillId="0" borderId="4" xfId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1" fontId="3" fillId="0" borderId="11" xfId="1" applyFont="1" applyBorder="1" applyAlignment="1">
      <alignment horizontal="center" vertical="center" shrinkToFit="1"/>
    </xf>
    <xf numFmtId="178" fontId="14" fillId="0" borderId="12" xfId="0" applyNumberFormat="1" applyFont="1" applyBorder="1" applyAlignment="1">
      <alignment horizontal="center" vertical="center" shrinkToFit="1"/>
    </xf>
    <xf numFmtId="41" fontId="3" fillId="0" borderId="11" xfId="0" applyNumberFormat="1" applyFont="1" applyBorder="1" applyAlignment="1">
      <alignment horizontal="center" vertical="center" shrinkToFit="1"/>
    </xf>
    <xf numFmtId="180" fontId="14" fillId="0" borderId="12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41" fontId="3" fillId="0" borderId="4" xfId="1" applyFont="1" applyBorder="1" applyAlignment="1">
      <alignment horizontal="center" vertical="center" shrinkToFit="1"/>
    </xf>
    <xf numFmtId="179" fontId="3" fillId="0" borderId="4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41" fontId="0" fillId="0" borderId="1" xfId="1" applyFont="1" applyBorder="1" applyAlignment="1">
      <alignment vertical="center" shrinkToFit="1"/>
    </xf>
    <xf numFmtId="0" fontId="8" fillId="0" borderId="1" xfId="0" applyFont="1" applyFill="1" applyBorder="1" applyAlignment="1">
      <alignment horizontal="right" vertical="center" shrinkToFit="1"/>
    </xf>
    <xf numFmtId="41" fontId="8" fillId="0" borderId="1" xfId="1" applyFont="1" applyFill="1" applyBorder="1" applyAlignment="1">
      <alignment horizontal="right" vertical="center" shrinkToFit="1"/>
    </xf>
    <xf numFmtId="177" fontId="16" fillId="0" borderId="5" xfId="0" applyNumberFormat="1" applyFont="1" applyBorder="1" applyAlignment="1">
      <alignment horizontal="center" vertical="center" shrinkToFit="1"/>
    </xf>
    <xf numFmtId="177" fontId="17" fillId="0" borderId="1" xfId="0" applyNumberFormat="1" applyFont="1" applyBorder="1" applyAlignment="1">
      <alignment horizontal="center" vertical="center" shrinkToFit="1"/>
    </xf>
    <xf numFmtId="3" fontId="17" fillId="0" borderId="1" xfId="0" applyNumberFormat="1" applyFont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41" fontId="18" fillId="0" borderId="9" xfId="1" applyFont="1" applyFill="1" applyBorder="1" applyAlignment="1">
      <alignment horizontal="center" vertical="center" shrinkToFit="1"/>
    </xf>
    <xf numFmtId="3" fontId="18" fillId="0" borderId="9" xfId="0" applyNumberFormat="1" applyFont="1" applyFill="1" applyBorder="1" applyAlignment="1">
      <alignment horizontal="center" vertical="center" shrinkToFit="1"/>
    </xf>
    <xf numFmtId="41" fontId="3" fillId="0" borderId="12" xfId="1" applyFont="1" applyBorder="1" applyAlignment="1">
      <alignment horizontal="center" vertical="center" shrinkToFit="1"/>
    </xf>
    <xf numFmtId="41" fontId="3" fillId="0" borderId="12" xfId="0" applyNumberFormat="1" applyFont="1" applyBorder="1" applyAlignment="1">
      <alignment horizontal="center" vertical="center" shrinkToFit="1"/>
    </xf>
    <xf numFmtId="41" fontId="3" fillId="0" borderId="0" xfId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41" fontId="14" fillId="0" borderId="0" xfId="1" applyFont="1" applyBorder="1" applyAlignment="1">
      <alignment horizontal="center" vertical="center" shrinkToFit="1"/>
    </xf>
    <xf numFmtId="178" fontId="15" fillId="0" borderId="1" xfId="0" applyNumberFormat="1" applyFont="1" applyBorder="1" applyAlignment="1">
      <alignment horizontal="center" vertical="center" shrinkToFit="1"/>
    </xf>
    <xf numFmtId="178" fontId="14" fillId="3" borderId="1" xfId="0" applyNumberFormat="1" applyFont="1" applyFill="1" applyBorder="1" applyAlignment="1">
      <alignment horizontal="center" vertical="center" shrinkToFit="1"/>
    </xf>
    <xf numFmtId="179" fontId="5" fillId="0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180" fontId="14" fillId="3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41" fontId="0" fillId="0" borderId="6" xfId="0" applyNumberFormat="1" applyFont="1" applyFill="1" applyBorder="1" applyAlignment="1" applyProtection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" fontId="0" fillId="0" borderId="6" xfId="0" applyNumberFormat="1" applyBorder="1" applyAlignment="1">
      <alignment horizontal="center" vertical="center" shrinkToFit="1"/>
    </xf>
    <xf numFmtId="41" fontId="0" fillId="0" borderId="6" xfId="1" applyFont="1" applyBorder="1" applyAlignment="1">
      <alignment horizontal="center" vertical="center" shrinkToFit="1"/>
    </xf>
    <xf numFmtId="3" fontId="8" fillId="0" borderId="6" xfId="0" applyNumberFormat="1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41" fontId="3" fillId="0" borderId="6" xfId="1" applyFont="1" applyBorder="1" applyAlignment="1">
      <alignment horizontal="center" vertical="center" shrinkToFit="1"/>
    </xf>
    <xf numFmtId="41" fontId="3" fillId="2" borderId="6" xfId="1" applyFont="1" applyFill="1" applyBorder="1" applyAlignment="1">
      <alignment horizontal="center" vertical="center" shrinkToFit="1"/>
    </xf>
    <xf numFmtId="177" fontId="16" fillId="0" borderId="6" xfId="0" applyNumberFormat="1" applyFont="1" applyBorder="1" applyAlignment="1">
      <alignment horizontal="center" vertical="center" shrinkToFit="1"/>
    </xf>
    <xf numFmtId="3" fontId="17" fillId="0" borderId="6" xfId="0" applyNumberFormat="1" applyFont="1" applyBorder="1" applyAlignment="1">
      <alignment horizontal="center" vertical="center" shrinkToFit="1"/>
    </xf>
    <xf numFmtId="177" fontId="17" fillId="0" borderId="6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41" fontId="6" fillId="0" borderId="15" xfId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1" fontId="3" fillId="0" borderId="1" xfId="0" applyNumberFormat="1" applyFont="1" applyBorder="1" applyAlignment="1">
      <alignment horizontal="center" vertical="center" shrinkToFit="1"/>
    </xf>
    <xf numFmtId="41" fontId="3" fillId="0" borderId="1" xfId="1" applyNumberFormat="1" applyFont="1" applyBorder="1" applyAlignment="1">
      <alignment horizontal="center" vertical="center" shrinkToFit="1"/>
    </xf>
    <xf numFmtId="41" fontId="3" fillId="0" borderId="4" xfId="0" applyNumberFormat="1" applyFont="1" applyBorder="1" applyAlignment="1">
      <alignment horizontal="center" vertical="center" shrinkToFit="1"/>
    </xf>
    <xf numFmtId="41" fontId="24" fillId="0" borderId="1" xfId="0" applyNumberFormat="1" applyFont="1" applyBorder="1" applyAlignment="1">
      <alignment horizontal="center" vertical="center" shrinkToFit="1"/>
    </xf>
    <xf numFmtId="41" fontId="24" fillId="0" borderId="4" xfId="0" applyNumberFormat="1" applyFont="1" applyBorder="1" applyAlignment="1">
      <alignment horizontal="center" vertical="center" shrinkToFit="1"/>
    </xf>
    <xf numFmtId="41" fontId="24" fillId="0" borderId="1" xfId="1" applyNumberFormat="1" applyFont="1" applyBorder="1" applyAlignment="1">
      <alignment horizontal="center" vertical="center" shrinkToFit="1"/>
    </xf>
    <xf numFmtId="41" fontId="24" fillId="0" borderId="5" xfId="0" applyNumberFormat="1" applyFont="1" applyBorder="1" applyAlignment="1">
      <alignment horizontal="center" vertical="center" shrinkToFit="1"/>
    </xf>
    <xf numFmtId="41" fontId="3" fillId="0" borderId="1" xfId="0" applyNumberFormat="1" applyFont="1" applyBorder="1" applyAlignment="1">
      <alignment vertical="center" shrinkToFit="1"/>
    </xf>
    <xf numFmtId="41" fontId="3" fillId="0" borderId="1" xfId="1" applyNumberFormat="1" applyFont="1" applyBorder="1" applyAlignment="1">
      <alignment vertical="center" shrinkToFit="1"/>
    </xf>
    <xf numFmtId="41" fontId="3" fillId="0" borderId="0" xfId="1" applyNumberFormat="1" applyFont="1" applyBorder="1" applyAlignment="1">
      <alignment horizontal="center" vertical="center" shrinkToFit="1"/>
    </xf>
    <xf numFmtId="41" fontId="3" fillId="0" borderId="5" xfId="0" applyNumberFormat="1" applyFont="1" applyBorder="1" applyAlignment="1">
      <alignment horizontal="center" vertical="center" shrinkToFit="1"/>
    </xf>
    <xf numFmtId="41" fontId="3" fillId="0" borderId="1" xfId="0" applyNumberFormat="1" applyFont="1" applyFill="1" applyBorder="1" applyAlignment="1">
      <alignment horizontal="center" vertical="center" shrinkToFit="1"/>
    </xf>
    <xf numFmtId="41" fontId="3" fillId="0" borderId="1" xfId="1" applyNumberFormat="1" applyFont="1" applyFill="1" applyBorder="1" applyAlignment="1">
      <alignment horizontal="center" vertical="center" shrinkToFit="1"/>
    </xf>
    <xf numFmtId="41" fontId="3" fillId="0" borderId="5" xfId="0" applyNumberFormat="1" applyFont="1" applyFill="1" applyBorder="1" applyAlignment="1">
      <alignment horizontal="center" vertical="center" shrinkToFit="1"/>
    </xf>
    <xf numFmtId="41" fontId="3" fillId="0" borderId="4" xfId="0" applyNumberFormat="1" applyFont="1" applyFill="1" applyBorder="1" applyAlignment="1">
      <alignment horizontal="center" vertical="center" shrinkToFit="1"/>
    </xf>
    <xf numFmtId="41" fontId="3" fillId="4" borderId="1" xfId="0" applyNumberFormat="1" applyFont="1" applyFill="1" applyBorder="1" applyAlignment="1">
      <alignment horizontal="center" vertical="center" shrinkToFit="1"/>
    </xf>
    <xf numFmtId="41" fontId="3" fillId="4" borderId="1" xfId="1" applyNumberFormat="1" applyFont="1" applyFill="1" applyBorder="1" applyAlignment="1">
      <alignment horizontal="center" vertical="center" shrinkToFit="1"/>
    </xf>
    <xf numFmtId="41" fontId="3" fillId="0" borderId="16" xfId="0" applyNumberFormat="1" applyFont="1" applyBorder="1" applyAlignment="1">
      <alignment horizontal="center" vertical="center" shrinkToFit="1"/>
    </xf>
    <xf numFmtId="41" fontId="25" fillId="0" borderId="4" xfId="0" applyNumberFormat="1" applyFont="1" applyBorder="1" applyAlignment="1">
      <alignment horizontal="center" vertical="center" shrinkToFit="1"/>
    </xf>
    <xf numFmtId="41" fontId="25" fillId="0" borderId="5" xfId="0" applyNumberFormat="1" applyFont="1" applyBorder="1" applyAlignment="1">
      <alignment horizontal="center" vertical="center" shrinkToFit="1"/>
    </xf>
    <xf numFmtId="41" fontId="3" fillId="0" borderId="1" xfId="1" applyNumberFormat="1" applyFont="1" applyBorder="1" applyAlignment="1">
      <alignment horizontal="right" vertical="center" shrinkToFit="1"/>
    </xf>
    <xf numFmtId="41" fontId="23" fillId="0" borderId="18" xfId="0" applyNumberFormat="1" applyFont="1" applyBorder="1" applyAlignment="1">
      <alignment horizontal="center" vertical="center" shrinkToFit="1"/>
    </xf>
    <xf numFmtId="41" fontId="23" fillId="0" borderId="17" xfId="0" applyNumberFormat="1" applyFont="1" applyBorder="1" applyAlignment="1">
      <alignment horizontal="center" vertical="center" shrinkToFit="1"/>
    </xf>
    <xf numFmtId="41" fontId="3" fillId="0" borderId="16" xfId="0" applyNumberFormat="1" applyFont="1" applyBorder="1" applyAlignment="1">
      <alignment vertical="center" shrinkToFit="1"/>
    </xf>
    <xf numFmtId="41" fontId="9" fillId="0" borderId="1" xfId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41" fontId="24" fillId="0" borderId="1" xfId="1" applyFont="1" applyBorder="1" applyAlignment="1">
      <alignment horizontal="center" vertical="center" shrinkToFit="1"/>
    </xf>
    <xf numFmtId="41" fontId="3" fillId="0" borderId="1" xfId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19" fillId="0" borderId="1" xfId="0" applyNumberFormat="1" applyFont="1" applyFill="1" applyBorder="1" applyAlignment="1">
      <alignment horizontal="right" vertical="center" shrinkToFit="1"/>
    </xf>
    <xf numFmtId="177" fontId="19" fillId="0" borderId="1" xfId="1" applyNumberFormat="1" applyFont="1" applyFill="1" applyBorder="1" applyAlignment="1">
      <alignment horizontal="right" vertical="center" shrinkToFit="1"/>
    </xf>
    <xf numFmtId="41" fontId="24" fillId="0" borderId="1" xfId="0" applyNumberFormat="1" applyFont="1" applyFill="1" applyBorder="1" applyAlignment="1" applyProtection="1">
      <alignment horizontal="right" vertical="center" shrinkToFit="1"/>
    </xf>
    <xf numFmtId="0" fontId="19" fillId="3" borderId="1" xfId="0" applyFont="1" applyFill="1" applyBorder="1" applyAlignment="1">
      <alignment horizontal="center" vertical="center" shrinkToFit="1"/>
    </xf>
    <xf numFmtId="3" fontId="19" fillId="3" borderId="1" xfId="0" applyNumberFormat="1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41" fontId="19" fillId="3" borderId="1" xfId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right" vertical="center" shrinkToFit="1"/>
    </xf>
    <xf numFmtId="177" fontId="19" fillId="0" borderId="1" xfId="0" applyNumberFormat="1" applyFont="1" applyFill="1" applyBorder="1" applyAlignment="1">
      <alignment horizontal="right" vertical="center" shrinkToFit="1"/>
    </xf>
    <xf numFmtId="177" fontId="19" fillId="0" borderId="6" xfId="0" applyNumberFormat="1" applyFont="1" applyFill="1" applyBorder="1" applyAlignment="1">
      <alignment horizontal="right" vertical="center" shrinkToFit="1"/>
    </xf>
    <xf numFmtId="41" fontId="19" fillId="0" borderId="5" xfId="1" applyFont="1" applyFill="1" applyBorder="1" applyAlignment="1">
      <alignment horizontal="right" vertical="center" shrinkToFit="1"/>
    </xf>
    <xf numFmtId="41" fontId="19" fillId="0" borderId="14" xfId="1" applyFont="1" applyFill="1" applyBorder="1" applyAlignment="1">
      <alignment horizontal="right" vertical="center" shrinkToFit="1"/>
    </xf>
    <xf numFmtId="41" fontId="19" fillId="0" borderId="1" xfId="1" applyFont="1" applyFill="1" applyBorder="1" applyAlignment="1">
      <alignment horizontal="right" vertical="center" shrinkToFit="1"/>
    </xf>
    <xf numFmtId="41" fontId="19" fillId="0" borderId="6" xfId="1" applyFont="1" applyFill="1" applyBorder="1" applyAlignment="1">
      <alignment horizontal="right" vertical="center" shrinkToFit="1"/>
    </xf>
    <xf numFmtId="0" fontId="19" fillId="0" borderId="1" xfId="2" applyFont="1" applyFill="1" applyBorder="1" applyAlignment="1">
      <alignment horizontal="right" vertical="center" shrinkToFit="1"/>
    </xf>
    <xf numFmtId="41" fontId="24" fillId="0" borderId="6" xfId="0" applyNumberFormat="1" applyFont="1" applyFill="1" applyBorder="1" applyAlignment="1" applyProtection="1">
      <alignment horizontal="right" vertical="center" shrinkToFit="1"/>
    </xf>
    <xf numFmtId="177" fontId="19" fillId="3" borderId="1" xfId="0" applyNumberFormat="1" applyFont="1" applyFill="1" applyBorder="1" applyAlignment="1">
      <alignment horizontal="right" vertical="center" shrinkToFit="1"/>
    </xf>
    <xf numFmtId="177" fontId="19" fillId="3" borderId="6" xfId="0" applyNumberFormat="1" applyFont="1" applyFill="1" applyBorder="1" applyAlignment="1">
      <alignment horizontal="right" vertical="center" shrinkToFit="1"/>
    </xf>
    <xf numFmtId="0" fontId="3" fillId="3" borderId="1" xfId="0" applyFont="1" applyFill="1" applyBorder="1" applyAlignment="1">
      <alignment horizontal="right" vertical="center" shrinkToFit="1"/>
    </xf>
    <xf numFmtId="41" fontId="3" fillId="3" borderId="1" xfId="1" applyFont="1" applyFill="1" applyBorder="1" applyAlignment="1">
      <alignment horizontal="right" vertical="center" shrinkToFit="1"/>
    </xf>
    <xf numFmtId="41" fontId="3" fillId="3" borderId="6" xfId="1" applyFont="1" applyFill="1" applyBorder="1" applyAlignment="1">
      <alignment horizontal="right" vertical="center" shrinkToFit="1"/>
    </xf>
    <xf numFmtId="0" fontId="19" fillId="3" borderId="1" xfId="0" applyFont="1" applyFill="1" applyBorder="1" applyAlignment="1">
      <alignment horizontal="right" vertical="center" shrinkToFit="1"/>
    </xf>
    <xf numFmtId="176" fontId="19" fillId="3" borderId="1" xfId="0" applyNumberFormat="1" applyFont="1" applyFill="1" applyBorder="1" applyAlignment="1">
      <alignment horizontal="right" vertical="center" shrinkToFit="1"/>
    </xf>
    <xf numFmtId="176" fontId="19" fillId="3" borderId="6" xfId="0" applyNumberFormat="1" applyFont="1" applyFill="1" applyBorder="1" applyAlignment="1">
      <alignment horizontal="right" vertical="center" shrinkToFit="1"/>
    </xf>
    <xf numFmtId="41" fontId="19" fillId="3" borderId="1" xfId="1" applyFont="1" applyFill="1" applyBorder="1" applyAlignment="1">
      <alignment horizontal="right" vertical="center" shrinkToFit="1"/>
    </xf>
    <xf numFmtId="41" fontId="19" fillId="3" borderId="6" xfId="1" applyFont="1" applyFill="1" applyBorder="1" applyAlignment="1">
      <alignment horizontal="right" vertical="center" shrinkToFit="1"/>
    </xf>
    <xf numFmtId="177" fontId="19" fillId="0" borderId="6" xfId="1" applyNumberFormat="1" applyFont="1" applyFill="1" applyBorder="1" applyAlignment="1">
      <alignment horizontal="right" vertical="center" shrinkToFit="1"/>
    </xf>
    <xf numFmtId="41" fontId="3" fillId="5" borderId="4" xfId="0" applyNumberFormat="1" applyFont="1" applyFill="1" applyBorder="1" applyAlignment="1">
      <alignment horizontal="center" vertical="center" shrinkToFit="1"/>
    </xf>
    <xf numFmtId="41" fontId="3" fillId="5" borderId="1" xfId="0" applyNumberFormat="1" applyFont="1" applyFill="1" applyBorder="1" applyAlignment="1">
      <alignment horizontal="center" vertical="center" shrinkToFit="1"/>
    </xf>
    <xf numFmtId="41" fontId="3" fillId="5" borderId="1" xfId="1" applyNumberFormat="1" applyFont="1" applyFill="1" applyBorder="1" applyAlignment="1">
      <alignment horizontal="center" vertical="center" shrinkToFit="1"/>
    </xf>
    <xf numFmtId="178" fontId="14" fillId="5" borderId="1" xfId="0" applyNumberFormat="1" applyFont="1" applyFill="1" applyBorder="1" applyAlignment="1">
      <alignment horizontal="center" vertical="center" shrinkToFit="1"/>
    </xf>
    <xf numFmtId="180" fontId="14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41" fontId="3" fillId="5" borderId="5" xfId="0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left" vertical="center" shrinkToFit="1"/>
    </xf>
    <xf numFmtId="3" fontId="5" fillId="0" borderId="1" xfId="2" applyNumberFormat="1" applyFont="1" applyFill="1" applyBorder="1" applyAlignment="1">
      <alignment horizontal="right" vertical="center" shrinkToFit="1"/>
    </xf>
    <xf numFmtId="0" fontId="19" fillId="0" borderId="1" xfId="2" applyFont="1" applyFill="1" applyBorder="1" applyAlignment="1">
      <alignment horizontal="center" vertical="center" shrinkToFit="1"/>
    </xf>
    <xf numFmtId="3" fontId="5" fillId="0" borderId="1" xfId="2" applyNumberFormat="1" applyFont="1" applyFill="1" applyBorder="1" applyAlignment="1">
      <alignment horizontal="left" vertical="center" shrinkToFit="1"/>
    </xf>
    <xf numFmtId="0" fontId="19" fillId="0" borderId="1" xfId="0" applyNumberFormat="1" applyFont="1" applyFill="1" applyBorder="1" applyAlignment="1" applyProtection="1">
      <alignment horizontal="center" vertical="center" shrinkToFit="1"/>
    </xf>
    <xf numFmtId="181" fontId="8" fillId="0" borderId="1" xfId="0" applyNumberFormat="1" applyFont="1" applyFill="1" applyBorder="1" applyAlignment="1" applyProtection="1">
      <alignment horizontal="left" vertical="center" shrinkToFit="1"/>
    </xf>
    <xf numFmtId="177" fontId="19" fillId="3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left" vertical="center" shrinkToFit="1"/>
    </xf>
    <xf numFmtId="178" fontId="27" fillId="0" borderId="1" xfId="0" applyNumberFormat="1" applyFont="1" applyBorder="1" applyAlignment="1">
      <alignment horizontal="center" vertical="center" shrinkToFit="1"/>
    </xf>
    <xf numFmtId="180" fontId="27" fillId="0" borderId="1" xfId="0" applyNumberFormat="1" applyFont="1" applyBorder="1" applyAlignment="1">
      <alignment horizontal="center" vertical="center" shrinkToFit="1"/>
    </xf>
    <xf numFmtId="178" fontId="27" fillId="0" borderId="4" xfId="0" applyNumberFormat="1" applyFont="1" applyBorder="1" applyAlignment="1">
      <alignment horizontal="center" vertical="center" shrinkToFit="1"/>
    </xf>
    <xf numFmtId="180" fontId="27" fillId="0" borderId="4" xfId="0" applyNumberFormat="1" applyFont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41" fontId="3" fillId="6" borderId="1" xfId="1" applyFont="1" applyFill="1" applyBorder="1" applyAlignment="1">
      <alignment horizontal="center" vertical="center" shrinkToFit="1"/>
    </xf>
    <xf numFmtId="178" fontId="14" fillId="6" borderId="1" xfId="0" applyNumberFormat="1" applyFont="1" applyFill="1" applyBorder="1" applyAlignment="1">
      <alignment horizontal="center" vertical="center" shrinkToFit="1"/>
    </xf>
    <xf numFmtId="41" fontId="3" fillId="6" borderId="6" xfId="1" applyFont="1" applyFill="1" applyBorder="1" applyAlignment="1">
      <alignment horizontal="center" vertical="center" shrinkToFit="1"/>
    </xf>
    <xf numFmtId="180" fontId="14" fillId="6" borderId="1" xfId="0" applyNumberFormat="1" applyFont="1" applyFill="1" applyBorder="1" applyAlignment="1">
      <alignment horizontal="center" vertical="center" shrinkToFit="1"/>
    </xf>
    <xf numFmtId="3" fontId="2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0" fillId="0" borderId="0" xfId="0" applyFont="1">
      <alignment vertical="center"/>
    </xf>
    <xf numFmtId="3" fontId="29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183" fontId="29" fillId="0" borderId="9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82" fontId="30" fillId="0" borderId="0" xfId="0" applyNumberFormat="1" applyFont="1" applyAlignment="1">
      <alignment horizontal="center" vertical="center"/>
    </xf>
    <xf numFmtId="183" fontId="30" fillId="0" borderId="0" xfId="0" applyNumberFormat="1" applyFont="1">
      <alignment vertical="center"/>
    </xf>
    <xf numFmtId="3" fontId="6" fillId="0" borderId="6" xfId="0" applyNumberFormat="1" applyFont="1" applyBorder="1" applyAlignment="1">
      <alignment horizontal="right" vertical="center" shrinkToFit="1"/>
    </xf>
    <xf numFmtId="41" fontId="3" fillId="0" borderId="5" xfId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3" fontId="6" fillId="0" borderId="0" xfId="0" applyNumberFormat="1" applyFont="1" applyBorder="1" applyAlignment="1">
      <alignment horizontal="center" vertical="center" shrinkToFit="1"/>
    </xf>
    <xf numFmtId="41" fontId="6" fillId="0" borderId="0" xfId="1" applyFont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178" fontId="14" fillId="7" borderId="1" xfId="0" applyNumberFormat="1" applyFont="1" applyFill="1" applyBorder="1" applyAlignment="1">
      <alignment horizontal="center" vertical="center" shrinkToFit="1"/>
    </xf>
    <xf numFmtId="180" fontId="14" fillId="7" borderId="1" xfId="0" applyNumberFormat="1" applyFont="1" applyFill="1" applyBorder="1" applyAlignment="1">
      <alignment horizontal="center" vertical="center" shrinkToFit="1"/>
    </xf>
    <xf numFmtId="0" fontId="3" fillId="7" borderId="0" xfId="0" applyFont="1" applyFill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41" fontId="0" fillId="7" borderId="1" xfId="0" applyNumberFormat="1" applyFont="1" applyFill="1" applyBorder="1" applyAlignment="1" applyProtection="1">
      <alignment horizontal="center" vertical="center" shrinkToFit="1"/>
    </xf>
    <xf numFmtId="41" fontId="0" fillId="7" borderId="6" xfId="0" applyNumberFormat="1" applyFont="1" applyFill="1" applyBorder="1" applyAlignment="1" applyProtection="1">
      <alignment horizontal="center" vertical="center" shrinkToFit="1"/>
    </xf>
    <xf numFmtId="0" fontId="3" fillId="6" borderId="0" xfId="0" applyFont="1" applyFill="1" applyAlignment="1">
      <alignment horizontal="center" vertical="center" shrinkToFit="1"/>
    </xf>
    <xf numFmtId="0" fontId="20" fillId="6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04"/>
  <sheetViews>
    <sheetView zoomScaleNormal="100" workbookViewId="0">
      <pane xSplit="1" ySplit="3" topLeftCell="B76" activePane="bottomRight" state="frozen"/>
      <selection pane="topRight" activeCell="B1" sqref="B1"/>
      <selection pane="bottomLeft" activeCell="A4" sqref="A4"/>
      <selection pane="bottomRight" activeCell="I9" sqref="I9"/>
    </sheetView>
  </sheetViews>
  <sheetFormatPr defaultColWidth="9.5" defaultRowHeight="16.899999999999999" customHeight="1"/>
  <cols>
    <col min="1" max="1" width="6.875" style="7" customWidth="1"/>
    <col min="2" max="2" width="5.25" style="1" customWidth="1"/>
    <col min="3" max="3" width="11.75" style="3" customWidth="1"/>
    <col min="4" max="4" width="7.125" style="1" customWidth="1"/>
    <col min="5" max="5" width="11.5" style="15" customWidth="1"/>
    <col min="6" max="6" width="6.375" style="3" customWidth="1"/>
    <col min="7" max="7" width="11.75" style="1" customWidth="1"/>
    <col min="8" max="8" width="6.375" style="1" customWidth="1"/>
    <col min="9" max="9" width="11.875" style="16" customWidth="1"/>
    <col min="10" max="10" width="5.25" style="1" customWidth="1"/>
    <col min="11" max="11" width="5.125" style="1" customWidth="1"/>
    <col min="12" max="12" width="11.75" style="3" customWidth="1"/>
    <col min="13" max="13" width="7.125" style="1" customWidth="1"/>
    <col min="14" max="14" width="11.75" style="1" customWidth="1"/>
    <col min="15" max="15" width="6.625" style="3" customWidth="1"/>
    <col min="16" max="16" width="6.875" style="1" customWidth="1"/>
    <col min="17" max="17" width="11.75" style="1" customWidth="1"/>
    <col min="18" max="18" width="7.375" style="1" customWidth="1"/>
    <col min="19" max="19" width="11.75" style="1" customWidth="1"/>
    <col min="20" max="20" width="6.875" style="1" customWidth="1"/>
    <col min="21" max="21" width="7.625" style="1" customWidth="1"/>
    <col min="22" max="22" width="12.875" style="1" customWidth="1"/>
    <col min="23" max="23" width="7" style="1" customWidth="1"/>
    <col min="24" max="24" width="10.25" style="1" customWidth="1"/>
    <col min="25" max="25" width="7.375" style="1" customWidth="1"/>
    <col min="26" max="16384" width="9.5" style="1"/>
  </cols>
  <sheetData>
    <row r="1" spans="1:26" ht="36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26" s="7" customFormat="1" ht="22.15" customHeight="1">
      <c r="A2" s="22" t="s">
        <v>15</v>
      </c>
      <c r="B2" s="110" t="s">
        <v>6</v>
      </c>
      <c r="C2" s="111"/>
      <c r="D2" s="111"/>
      <c r="E2" s="112"/>
      <c r="F2" s="110" t="s">
        <v>7</v>
      </c>
      <c r="G2" s="111"/>
      <c r="H2" s="111"/>
      <c r="I2" s="111"/>
      <c r="J2" s="112"/>
      <c r="K2" s="110" t="s">
        <v>8</v>
      </c>
      <c r="L2" s="111"/>
      <c r="M2" s="111"/>
      <c r="N2" s="111"/>
      <c r="O2" s="112"/>
      <c r="P2" s="110" t="s">
        <v>13</v>
      </c>
      <c r="Q2" s="111"/>
      <c r="R2" s="111"/>
      <c r="S2" s="111"/>
      <c r="T2" s="112"/>
      <c r="U2" s="110" t="s">
        <v>14</v>
      </c>
      <c r="V2" s="111"/>
      <c r="W2" s="111"/>
      <c r="X2" s="111"/>
      <c r="Y2" s="112"/>
      <c r="Z2" s="20" t="s">
        <v>21</v>
      </c>
    </row>
    <row r="3" spans="1:26" s="7" customFormat="1" ht="22.15" customHeight="1">
      <c r="A3" s="22"/>
      <c r="B3" s="63" t="s">
        <v>12</v>
      </c>
      <c r="C3" s="19" t="s">
        <v>11</v>
      </c>
      <c r="D3" s="63" t="s">
        <v>10</v>
      </c>
      <c r="E3" s="64" t="s">
        <v>153</v>
      </c>
      <c r="F3" s="63" t="s">
        <v>12</v>
      </c>
      <c r="G3" s="19" t="s">
        <v>11</v>
      </c>
      <c r="H3" s="63" t="s">
        <v>10</v>
      </c>
      <c r="I3" s="64" t="s">
        <v>153</v>
      </c>
      <c r="J3" s="64" t="s">
        <v>158</v>
      </c>
      <c r="K3" s="63" t="s">
        <v>12</v>
      </c>
      <c r="L3" s="19" t="s">
        <v>11</v>
      </c>
      <c r="M3" s="63" t="s">
        <v>10</v>
      </c>
      <c r="N3" s="63" t="s">
        <v>155</v>
      </c>
      <c r="O3" s="63" t="s">
        <v>157</v>
      </c>
      <c r="P3" s="63" t="s">
        <v>12</v>
      </c>
      <c r="Q3" s="19" t="s">
        <v>11</v>
      </c>
      <c r="R3" s="63" t="s">
        <v>10</v>
      </c>
      <c r="S3" s="63" t="s">
        <v>153</v>
      </c>
      <c r="T3" s="63" t="s">
        <v>159</v>
      </c>
      <c r="U3" s="63" t="s">
        <v>12</v>
      </c>
      <c r="V3" s="19" t="s">
        <v>11</v>
      </c>
      <c r="W3" s="63" t="s">
        <v>10</v>
      </c>
      <c r="X3" s="63" t="s">
        <v>156</v>
      </c>
      <c r="Y3" s="63" t="s">
        <v>157</v>
      </c>
      <c r="Z3" s="21"/>
    </row>
    <row r="4" spans="1:26" s="7" customFormat="1" ht="22.15" customHeight="1">
      <c r="A4" s="4" t="s">
        <v>154</v>
      </c>
      <c r="B4" s="33">
        <v>118</v>
      </c>
      <c r="C4" s="34">
        <v>4041843000</v>
      </c>
      <c r="D4" s="33" t="s">
        <v>185</v>
      </c>
      <c r="E4" s="36">
        <f>C4/B4</f>
        <v>34252906.779661015</v>
      </c>
      <c r="F4" s="33">
        <v>117</v>
      </c>
      <c r="G4" s="34">
        <v>3882693000</v>
      </c>
      <c r="H4" s="33" t="s">
        <v>52</v>
      </c>
      <c r="I4" s="36">
        <f>G4/F4</f>
        <v>33185410.256410256</v>
      </c>
      <c r="J4" s="35">
        <f>(I4*100)/E4</f>
        <v>96.883486326817007</v>
      </c>
      <c r="K4" s="33">
        <v>116</v>
      </c>
      <c r="L4" s="34">
        <v>3248106000</v>
      </c>
      <c r="M4" s="33" t="s">
        <v>52</v>
      </c>
      <c r="N4" s="36">
        <f>L4/K4</f>
        <v>28000913.793103449</v>
      </c>
      <c r="O4" s="36">
        <f>(N4*100)/I4</f>
        <v>84.377181347922772</v>
      </c>
      <c r="P4" s="33">
        <v>116</v>
      </c>
      <c r="Q4" s="34">
        <v>3426324000</v>
      </c>
      <c r="R4" s="33" t="s">
        <v>52</v>
      </c>
      <c r="S4" s="36">
        <f>Q4/P4</f>
        <v>29537275.862068966</v>
      </c>
      <c r="T4" s="36">
        <f>(S4*100)/N4</f>
        <v>105.48682832395249</v>
      </c>
      <c r="U4" s="33">
        <v>116</v>
      </c>
      <c r="V4" s="34">
        <v>3509800000</v>
      </c>
      <c r="W4" s="33" t="s">
        <v>52</v>
      </c>
      <c r="X4" s="36">
        <f>V4/U4</f>
        <v>30256896.55172414</v>
      </c>
      <c r="Y4" s="36">
        <f>(X4*100)/S4</f>
        <v>102.43631367027753</v>
      </c>
      <c r="Z4" s="21" t="s">
        <v>213</v>
      </c>
    </row>
    <row r="5" spans="1:26" s="7" customFormat="1" ht="22.15" customHeight="1">
      <c r="A5" s="22"/>
      <c r="B5" s="22"/>
      <c r="C5" s="2"/>
      <c r="D5" s="22"/>
      <c r="E5" s="13"/>
      <c r="F5" s="22"/>
      <c r="G5" s="2"/>
      <c r="H5" s="22"/>
      <c r="I5" s="13"/>
      <c r="J5" s="13"/>
      <c r="K5" s="22"/>
      <c r="L5" s="2"/>
      <c r="M5" s="22"/>
      <c r="N5" s="22"/>
      <c r="O5" s="22"/>
      <c r="P5" s="22"/>
      <c r="Q5" s="2"/>
      <c r="R5" s="22"/>
      <c r="S5" s="22"/>
      <c r="T5" s="22"/>
      <c r="U5" s="22"/>
      <c r="V5" s="2"/>
      <c r="W5" s="22"/>
      <c r="X5" s="22"/>
      <c r="Y5" s="22"/>
      <c r="Z5" s="22"/>
    </row>
    <row r="6" spans="1:26" s="7" customFormat="1" ht="22.15" customHeight="1">
      <c r="A6" s="4" t="s">
        <v>128</v>
      </c>
      <c r="B6" s="22">
        <v>73</v>
      </c>
      <c r="C6" s="2">
        <f>1107746463+14863462+694005400</f>
        <v>1816615325</v>
      </c>
      <c r="D6" s="22" t="s">
        <v>173</v>
      </c>
      <c r="E6" s="17">
        <f>C6/B6</f>
        <v>24885141.438356165</v>
      </c>
      <c r="F6" s="22">
        <v>73</v>
      </c>
      <c r="G6" s="2">
        <f>1160727426+14861900+791247473+10616758</f>
        <v>1977453557</v>
      </c>
      <c r="H6" s="22" t="s">
        <v>173</v>
      </c>
      <c r="I6" s="17">
        <f>G6/F6</f>
        <v>27088404.89041096</v>
      </c>
      <c r="J6" s="28">
        <f>(I6*100)/E6</f>
        <v>108.85373087998143</v>
      </c>
      <c r="K6" s="22">
        <v>73</v>
      </c>
      <c r="L6" s="2">
        <f>1144638359+14861897+829091018+10615643</f>
        <v>1999206917</v>
      </c>
      <c r="M6" s="22" t="s">
        <v>173</v>
      </c>
      <c r="N6" s="17">
        <f>L6/K6</f>
        <v>27386396.12328767</v>
      </c>
      <c r="O6" s="28">
        <f>(N6*100)/I6</f>
        <v>101.10006932516796</v>
      </c>
      <c r="P6" s="22">
        <v>74</v>
      </c>
      <c r="Q6" s="2">
        <f>1212056244+12465804+201517613+2077633+817598828+10615641</f>
        <v>2256331763</v>
      </c>
      <c r="R6" s="22" t="s">
        <v>173</v>
      </c>
      <c r="S6" s="17">
        <f>Q6/P6</f>
        <v>30490969.770270269</v>
      </c>
      <c r="T6" s="28">
        <f>(S6*100)/N6</f>
        <v>111.33618908090892</v>
      </c>
      <c r="U6" s="22">
        <v>74</v>
      </c>
      <c r="V6" s="2">
        <f>2443261350+24934264</f>
        <v>2468195614</v>
      </c>
      <c r="W6" s="22" t="s">
        <v>173</v>
      </c>
      <c r="X6" s="17">
        <f>V6/U6</f>
        <v>33353994.783783782</v>
      </c>
      <c r="Y6" s="28">
        <f>(X6*100)/S6</f>
        <v>109.3897473090707</v>
      </c>
      <c r="Z6" s="22" t="s">
        <v>339</v>
      </c>
    </row>
    <row r="7" spans="1:26" s="7" customFormat="1" ht="22.15" customHeight="1">
      <c r="A7" s="22" t="s">
        <v>315</v>
      </c>
      <c r="B7" s="22">
        <v>8</v>
      </c>
      <c r="C7" s="2">
        <v>143703000</v>
      </c>
      <c r="D7" s="22" t="s">
        <v>316</v>
      </c>
      <c r="E7" s="17">
        <f t="shared" ref="E7:E29" si="0">C7/B7</f>
        <v>17962875</v>
      </c>
      <c r="F7" s="22">
        <v>9</v>
      </c>
      <c r="G7" s="2">
        <v>177144000</v>
      </c>
      <c r="H7" s="22" t="s">
        <v>316</v>
      </c>
      <c r="I7" s="17">
        <f t="shared" ref="I7:I29" si="1">G7/F7</f>
        <v>19682666.666666668</v>
      </c>
      <c r="J7" s="28">
        <f t="shared" ref="J7:J29" si="2">(I7*100)/E7</f>
        <v>109.57414482184321</v>
      </c>
      <c r="K7" s="22">
        <v>9</v>
      </c>
      <c r="L7" s="2">
        <v>217392000</v>
      </c>
      <c r="M7" s="22" t="s">
        <v>316</v>
      </c>
      <c r="N7" s="17">
        <f t="shared" ref="N7:N29" si="3">L7/K7</f>
        <v>24154666.666666668</v>
      </c>
      <c r="O7" s="28">
        <f t="shared" ref="O7:O29" si="4">(N7*100)/I7</f>
        <v>122.72049857742854</v>
      </c>
      <c r="P7" s="22">
        <v>9</v>
      </c>
      <c r="Q7" s="2">
        <v>270696000</v>
      </c>
      <c r="R7" s="22" t="s">
        <v>316</v>
      </c>
      <c r="S7" s="17">
        <f t="shared" ref="S7:S29" si="5">Q7/P7</f>
        <v>30077333.333333332</v>
      </c>
      <c r="T7" s="28">
        <f t="shared" ref="T7:T29" si="6">(S7*100)/N7</f>
        <v>124.51976153676306</v>
      </c>
      <c r="U7" s="22">
        <v>9</v>
      </c>
      <c r="V7" s="2">
        <v>291936000</v>
      </c>
      <c r="W7" s="22" t="s">
        <v>316</v>
      </c>
      <c r="X7" s="17">
        <f t="shared" ref="X7:X29" si="7">V7/U7</f>
        <v>32437333.333333332</v>
      </c>
      <c r="Y7" s="28">
        <f t="shared" ref="Y7:Y29" si="8">(X7*100)/S7</f>
        <v>107.8464402872595</v>
      </c>
      <c r="Z7" s="22" t="s">
        <v>339</v>
      </c>
    </row>
    <row r="8" spans="1:26" s="7" customFormat="1" ht="22.15" customHeight="1">
      <c r="A8" s="20" t="s">
        <v>317</v>
      </c>
      <c r="B8" s="22">
        <v>3</v>
      </c>
      <c r="C8" s="2">
        <v>93000000</v>
      </c>
      <c r="D8" s="22" t="s">
        <v>318</v>
      </c>
      <c r="E8" s="17">
        <f t="shared" si="0"/>
        <v>31000000</v>
      </c>
      <c r="F8" s="22">
        <v>3</v>
      </c>
      <c r="G8" s="2">
        <v>93000000</v>
      </c>
      <c r="H8" s="22" t="s">
        <v>318</v>
      </c>
      <c r="I8" s="17">
        <f t="shared" si="1"/>
        <v>31000000</v>
      </c>
      <c r="J8" s="28">
        <f t="shared" si="2"/>
        <v>100</v>
      </c>
      <c r="K8" s="22">
        <v>3</v>
      </c>
      <c r="L8" s="2">
        <v>93000000</v>
      </c>
      <c r="M8" s="22" t="s">
        <v>318</v>
      </c>
      <c r="N8" s="17">
        <f t="shared" si="3"/>
        <v>31000000</v>
      </c>
      <c r="O8" s="28">
        <f t="shared" si="4"/>
        <v>100</v>
      </c>
      <c r="P8" s="22">
        <v>3</v>
      </c>
      <c r="Q8" s="2">
        <v>93000000</v>
      </c>
      <c r="R8" s="22" t="s">
        <v>318</v>
      </c>
      <c r="S8" s="17">
        <f t="shared" si="5"/>
        <v>31000000</v>
      </c>
      <c r="T8" s="28">
        <f t="shared" si="6"/>
        <v>100</v>
      </c>
      <c r="U8" s="22">
        <v>2</v>
      </c>
      <c r="V8" s="2">
        <v>62000000</v>
      </c>
      <c r="W8" s="22" t="s">
        <v>318</v>
      </c>
      <c r="X8" s="17">
        <f t="shared" si="7"/>
        <v>31000000</v>
      </c>
      <c r="Y8" s="28">
        <f t="shared" si="8"/>
        <v>100</v>
      </c>
      <c r="Z8" s="22" t="s">
        <v>340</v>
      </c>
    </row>
    <row r="9" spans="1:26" s="7" customFormat="1" ht="22.15" customHeight="1">
      <c r="A9" s="177"/>
      <c r="B9" s="22" t="s">
        <v>319</v>
      </c>
      <c r="C9" s="2" t="s">
        <v>319</v>
      </c>
      <c r="D9" s="22" t="s">
        <v>319</v>
      </c>
      <c r="E9" s="17" t="e">
        <f t="shared" si="0"/>
        <v>#VALUE!</v>
      </c>
      <c r="F9" s="22" t="s">
        <v>319</v>
      </c>
      <c r="G9" s="2" t="s">
        <v>319</v>
      </c>
      <c r="H9" s="22" t="s">
        <v>319</v>
      </c>
      <c r="I9" s="17"/>
      <c r="J9" s="28"/>
      <c r="K9" s="22" t="s">
        <v>319</v>
      </c>
      <c r="L9" s="2" t="s">
        <v>319</v>
      </c>
      <c r="M9" s="22" t="s">
        <v>319</v>
      </c>
      <c r="N9" s="17"/>
      <c r="O9" s="28"/>
      <c r="P9" s="22">
        <v>1</v>
      </c>
      <c r="Q9" s="2">
        <v>10308000</v>
      </c>
      <c r="R9" s="22" t="s">
        <v>338</v>
      </c>
      <c r="S9" s="17">
        <f t="shared" si="5"/>
        <v>10308000</v>
      </c>
      <c r="T9" s="28"/>
      <c r="U9" s="22">
        <v>2</v>
      </c>
      <c r="V9" s="2">
        <v>36031000</v>
      </c>
      <c r="W9" s="22" t="s">
        <v>338</v>
      </c>
      <c r="X9" s="17">
        <f t="shared" si="7"/>
        <v>18015500</v>
      </c>
      <c r="Y9" s="28">
        <f t="shared" si="8"/>
        <v>174.7720217306946</v>
      </c>
      <c r="Z9" s="22" t="s">
        <v>341</v>
      </c>
    </row>
    <row r="10" spans="1:26" s="7" customFormat="1" ht="22.15" customHeight="1">
      <c r="A10" s="22" t="s">
        <v>320</v>
      </c>
      <c r="B10" s="27">
        <v>9</v>
      </c>
      <c r="C10" s="137">
        <v>245310000</v>
      </c>
      <c r="D10" s="27" t="s">
        <v>316</v>
      </c>
      <c r="E10" s="17">
        <f t="shared" si="0"/>
        <v>27256666.666666668</v>
      </c>
      <c r="F10" s="27">
        <v>9</v>
      </c>
      <c r="G10" s="137">
        <v>245619000</v>
      </c>
      <c r="H10" s="27" t="s">
        <v>316</v>
      </c>
      <c r="I10" s="17">
        <f t="shared" si="1"/>
        <v>27291000</v>
      </c>
      <c r="J10" s="28">
        <f t="shared" si="2"/>
        <v>100.12596306713954</v>
      </c>
      <c r="K10" s="27">
        <v>9</v>
      </c>
      <c r="L10" s="137">
        <v>258556000</v>
      </c>
      <c r="M10" s="27" t="s">
        <v>316</v>
      </c>
      <c r="N10" s="17">
        <f t="shared" si="3"/>
        <v>28728444.444444444</v>
      </c>
      <c r="O10" s="28">
        <f t="shared" si="4"/>
        <v>105.26710067217925</v>
      </c>
      <c r="P10" s="27">
        <v>9</v>
      </c>
      <c r="Q10" s="137">
        <v>254092000</v>
      </c>
      <c r="R10" s="27" t="s">
        <v>316</v>
      </c>
      <c r="S10" s="17">
        <f t="shared" si="5"/>
        <v>28232444.444444444</v>
      </c>
      <c r="T10" s="28">
        <f t="shared" si="6"/>
        <v>98.273488141833866</v>
      </c>
      <c r="U10" s="27">
        <v>9</v>
      </c>
      <c r="V10" s="137">
        <v>266956000</v>
      </c>
      <c r="W10" s="27" t="s">
        <v>316</v>
      </c>
      <c r="X10" s="17">
        <f t="shared" si="7"/>
        <v>29661777.777777776</v>
      </c>
      <c r="Y10" s="28">
        <f t="shared" si="8"/>
        <v>105.06273318325646</v>
      </c>
      <c r="Z10" s="22" t="s">
        <v>339</v>
      </c>
    </row>
    <row r="11" spans="1:26" s="7" customFormat="1" ht="22.15" customHeight="1">
      <c r="A11" s="22" t="s">
        <v>321</v>
      </c>
      <c r="B11" s="22">
        <v>8</v>
      </c>
      <c r="C11" s="2">
        <v>192000000</v>
      </c>
      <c r="D11" s="22" t="s">
        <v>316</v>
      </c>
      <c r="E11" s="17">
        <f t="shared" si="0"/>
        <v>24000000</v>
      </c>
      <c r="F11" s="22">
        <v>8</v>
      </c>
      <c r="G11" s="2">
        <v>186920000</v>
      </c>
      <c r="H11" s="22" t="s">
        <v>316</v>
      </c>
      <c r="I11" s="17">
        <f t="shared" si="1"/>
        <v>23365000</v>
      </c>
      <c r="J11" s="28">
        <f t="shared" si="2"/>
        <v>97.354166666666671</v>
      </c>
      <c r="K11" s="22">
        <v>8</v>
      </c>
      <c r="L11" s="2">
        <v>189920000</v>
      </c>
      <c r="M11" s="22" t="s">
        <v>316</v>
      </c>
      <c r="N11" s="17">
        <f t="shared" si="3"/>
        <v>23740000</v>
      </c>
      <c r="O11" s="28">
        <f t="shared" si="4"/>
        <v>101.6049646907768</v>
      </c>
      <c r="P11" s="22">
        <v>8</v>
      </c>
      <c r="Q11" s="2">
        <v>202759000</v>
      </c>
      <c r="R11" s="22" t="s">
        <v>316</v>
      </c>
      <c r="S11" s="17">
        <f t="shared" si="5"/>
        <v>25344875</v>
      </c>
      <c r="T11" s="28">
        <f t="shared" si="6"/>
        <v>106.7602148272957</v>
      </c>
      <c r="U11" s="22">
        <v>8</v>
      </c>
      <c r="V11" s="2">
        <v>212920000</v>
      </c>
      <c r="W11" s="22" t="s">
        <v>316</v>
      </c>
      <c r="X11" s="17">
        <f t="shared" si="7"/>
        <v>26615000</v>
      </c>
      <c r="Y11" s="28">
        <f t="shared" si="8"/>
        <v>105.01136817601191</v>
      </c>
      <c r="Z11" s="22" t="s">
        <v>339</v>
      </c>
    </row>
    <row r="12" spans="1:26" s="7" customFormat="1" ht="22.15" customHeight="1">
      <c r="A12" s="22" t="s">
        <v>322</v>
      </c>
      <c r="B12" s="22">
        <v>11</v>
      </c>
      <c r="C12" s="2">
        <v>267119160</v>
      </c>
      <c r="D12" s="22" t="s">
        <v>323</v>
      </c>
      <c r="E12" s="17">
        <f t="shared" si="0"/>
        <v>24283560</v>
      </c>
      <c r="F12" s="22">
        <v>11</v>
      </c>
      <c r="G12" s="2">
        <v>275173800</v>
      </c>
      <c r="H12" s="2" t="s">
        <v>325</v>
      </c>
      <c r="I12" s="17">
        <f t="shared" si="1"/>
        <v>25015800</v>
      </c>
      <c r="J12" s="28">
        <f t="shared" si="2"/>
        <v>103.01537336370779</v>
      </c>
      <c r="K12" s="2">
        <v>12</v>
      </c>
      <c r="L12" s="2">
        <v>32081028</v>
      </c>
      <c r="M12" s="2" t="s">
        <v>325</v>
      </c>
      <c r="N12" s="17">
        <f t="shared" si="3"/>
        <v>2673419</v>
      </c>
      <c r="O12" s="28">
        <f t="shared" si="4"/>
        <v>10.686921865381079</v>
      </c>
      <c r="P12" s="2">
        <v>11</v>
      </c>
      <c r="Q12" s="2">
        <v>344287284</v>
      </c>
      <c r="R12" s="2" t="s">
        <v>325</v>
      </c>
      <c r="S12" s="17">
        <f t="shared" si="5"/>
        <v>31298844</v>
      </c>
      <c r="T12" s="28">
        <f t="shared" si="6"/>
        <v>1170.7421844462092</v>
      </c>
      <c r="U12" s="2">
        <v>11</v>
      </c>
      <c r="V12" s="2">
        <v>354615829</v>
      </c>
      <c r="W12" s="2" t="s">
        <v>325</v>
      </c>
      <c r="X12" s="17">
        <f t="shared" si="7"/>
        <v>32237802.636363637</v>
      </c>
      <c r="Y12" s="28">
        <f t="shared" si="8"/>
        <v>102.99997864574051</v>
      </c>
      <c r="Z12" s="22" t="s">
        <v>339</v>
      </c>
    </row>
    <row r="13" spans="1:26" s="7" customFormat="1" ht="22.15" customHeight="1">
      <c r="A13" s="138" t="s">
        <v>324</v>
      </c>
      <c r="B13" s="138">
        <v>5</v>
      </c>
      <c r="C13" s="139">
        <v>120697000</v>
      </c>
      <c r="D13" s="138" t="s">
        <v>325</v>
      </c>
      <c r="E13" s="17">
        <f t="shared" si="0"/>
        <v>24139400</v>
      </c>
      <c r="F13" s="138">
        <v>5</v>
      </c>
      <c r="G13" s="139">
        <v>126410000</v>
      </c>
      <c r="H13" s="138" t="s">
        <v>325</v>
      </c>
      <c r="I13" s="17">
        <f t="shared" si="1"/>
        <v>25282000</v>
      </c>
      <c r="J13" s="28">
        <f t="shared" si="2"/>
        <v>104.73334051384873</v>
      </c>
      <c r="K13" s="138">
        <v>5</v>
      </c>
      <c r="L13" s="139">
        <v>130527000</v>
      </c>
      <c r="M13" s="138" t="s">
        <v>325</v>
      </c>
      <c r="N13" s="17">
        <f t="shared" si="3"/>
        <v>26105400</v>
      </c>
      <c r="O13" s="28">
        <f t="shared" si="4"/>
        <v>103.25686258998498</v>
      </c>
      <c r="P13" s="138">
        <v>5</v>
      </c>
      <c r="Q13" s="139">
        <v>134489000</v>
      </c>
      <c r="R13" s="138" t="s">
        <v>325</v>
      </c>
      <c r="S13" s="17">
        <f t="shared" si="5"/>
        <v>26897800</v>
      </c>
      <c r="T13" s="28">
        <f t="shared" si="6"/>
        <v>103.03538731450197</v>
      </c>
      <c r="U13" s="138">
        <v>5</v>
      </c>
      <c r="V13" s="139">
        <v>138735000</v>
      </c>
      <c r="W13" s="138" t="s">
        <v>325</v>
      </c>
      <c r="X13" s="17">
        <f t="shared" si="7"/>
        <v>27747000</v>
      </c>
      <c r="Y13" s="28">
        <f t="shared" si="8"/>
        <v>103.15713552781268</v>
      </c>
      <c r="Z13" s="138" t="s">
        <v>342</v>
      </c>
    </row>
    <row r="14" spans="1:26" s="7" customFormat="1" ht="22.15" customHeight="1">
      <c r="A14" s="22" t="s">
        <v>326</v>
      </c>
      <c r="B14" s="22">
        <v>18</v>
      </c>
      <c r="C14" s="2">
        <v>418695000</v>
      </c>
      <c r="D14" s="22" t="s">
        <v>316</v>
      </c>
      <c r="E14" s="17">
        <f t="shared" si="0"/>
        <v>23260833.333333332</v>
      </c>
      <c r="F14" s="22">
        <v>18</v>
      </c>
      <c r="G14" s="2">
        <v>457215000</v>
      </c>
      <c r="H14" s="22" t="s">
        <v>316</v>
      </c>
      <c r="I14" s="17">
        <f t="shared" si="1"/>
        <v>25400833.333333332</v>
      </c>
      <c r="J14" s="28">
        <f t="shared" si="2"/>
        <v>109.20001433024038</v>
      </c>
      <c r="K14" s="22">
        <v>17</v>
      </c>
      <c r="L14" s="2">
        <v>455368000</v>
      </c>
      <c r="M14" s="22" t="s">
        <v>316</v>
      </c>
      <c r="N14" s="17">
        <f t="shared" si="3"/>
        <v>26786352.94117647</v>
      </c>
      <c r="O14" s="28">
        <f t="shared" si="4"/>
        <v>105.45462264824569</v>
      </c>
      <c r="P14" s="22">
        <v>17</v>
      </c>
      <c r="Q14" s="2">
        <v>466373000</v>
      </c>
      <c r="R14" s="22" t="s">
        <v>316</v>
      </c>
      <c r="S14" s="17">
        <f t="shared" si="5"/>
        <v>27433705.882352941</v>
      </c>
      <c r="T14" s="28">
        <f t="shared" si="6"/>
        <v>102.41672669137927</v>
      </c>
      <c r="U14" s="22">
        <v>17</v>
      </c>
      <c r="V14" s="2">
        <v>489225000</v>
      </c>
      <c r="W14" s="22" t="s">
        <v>316</v>
      </c>
      <c r="X14" s="17">
        <f t="shared" si="7"/>
        <v>28777941.176470589</v>
      </c>
      <c r="Y14" s="28">
        <f t="shared" si="8"/>
        <v>104.89994060548102</v>
      </c>
      <c r="Z14" s="138" t="s">
        <v>342</v>
      </c>
    </row>
    <row r="15" spans="1:26" s="7" customFormat="1" ht="22.15" customHeight="1">
      <c r="A15" s="22" t="s">
        <v>327</v>
      </c>
      <c r="B15" s="22">
        <v>7</v>
      </c>
      <c r="C15" s="2">
        <v>174000000</v>
      </c>
      <c r="D15" s="22" t="s">
        <v>316</v>
      </c>
      <c r="E15" s="17">
        <f t="shared" si="0"/>
        <v>24857142.857142858</v>
      </c>
      <c r="F15" s="22">
        <v>8</v>
      </c>
      <c r="G15" s="2">
        <v>202248000</v>
      </c>
      <c r="H15" s="22" t="s">
        <v>316</v>
      </c>
      <c r="I15" s="17">
        <f t="shared" si="1"/>
        <v>25281000</v>
      </c>
      <c r="J15" s="28">
        <f t="shared" si="2"/>
        <v>101.70517241379309</v>
      </c>
      <c r="K15" s="22">
        <v>8</v>
      </c>
      <c r="L15" s="2">
        <v>211345000</v>
      </c>
      <c r="M15" s="22" t="s">
        <v>316</v>
      </c>
      <c r="N15" s="17">
        <f t="shared" si="3"/>
        <v>26418125</v>
      </c>
      <c r="O15" s="28">
        <f t="shared" si="4"/>
        <v>104.49794311933863</v>
      </c>
      <c r="P15" s="22">
        <v>8</v>
      </c>
      <c r="Q15" s="2">
        <v>232474000</v>
      </c>
      <c r="R15" s="22" t="s">
        <v>316</v>
      </c>
      <c r="S15" s="17">
        <f t="shared" si="5"/>
        <v>29059250</v>
      </c>
      <c r="T15" s="28">
        <f t="shared" si="6"/>
        <v>109.9973976200052</v>
      </c>
      <c r="U15" s="22">
        <v>8</v>
      </c>
      <c r="V15" s="2">
        <v>266868000</v>
      </c>
      <c r="W15" s="22" t="s">
        <v>316</v>
      </c>
      <c r="X15" s="17">
        <f t="shared" si="7"/>
        <v>33358500</v>
      </c>
      <c r="Y15" s="28">
        <f t="shared" si="8"/>
        <v>114.7947727487805</v>
      </c>
      <c r="Z15" s="138" t="s">
        <v>342</v>
      </c>
    </row>
    <row r="16" spans="1:26" s="7" customFormat="1" ht="22.15" customHeight="1">
      <c r="A16" s="22" t="s">
        <v>328</v>
      </c>
      <c r="B16" s="22">
        <v>7</v>
      </c>
      <c r="C16" s="2">
        <v>133288000</v>
      </c>
      <c r="D16" s="22" t="s">
        <v>329</v>
      </c>
      <c r="E16" s="17">
        <f t="shared" si="0"/>
        <v>19041142.857142858</v>
      </c>
      <c r="F16" s="22">
        <v>8</v>
      </c>
      <c r="G16" s="2">
        <v>156853000</v>
      </c>
      <c r="H16" s="2" t="s">
        <v>329</v>
      </c>
      <c r="I16" s="17">
        <f t="shared" si="1"/>
        <v>19606625</v>
      </c>
      <c r="J16" s="28">
        <f t="shared" si="2"/>
        <v>102.96979097893283</v>
      </c>
      <c r="K16" s="2">
        <v>8</v>
      </c>
      <c r="L16" s="2">
        <v>159298000</v>
      </c>
      <c r="M16" s="2" t="s">
        <v>329</v>
      </c>
      <c r="N16" s="17">
        <f t="shared" si="3"/>
        <v>19912250</v>
      </c>
      <c r="O16" s="28">
        <f t="shared" si="4"/>
        <v>101.55878433947709</v>
      </c>
      <c r="P16" s="140">
        <v>10</v>
      </c>
      <c r="Q16" s="140">
        <v>204855000</v>
      </c>
      <c r="R16" s="140" t="s">
        <v>329</v>
      </c>
      <c r="S16" s="17">
        <f t="shared" si="5"/>
        <v>20485500</v>
      </c>
      <c r="T16" s="28">
        <f t="shared" si="6"/>
        <v>102.87888109078582</v>
      </c>
      <c r="U16" s="140">
        <v>10</v>
      </c>
      <c r="V16" s="140">
        <v>199170000</v>
      </c>
      <c r="W16" s="140" t="s">
        <v>329</v>
      </c>
      <c r="X16" s="17">
        <f t="shared" si="7"/>
        <v>19917000</v>
      </c>
      <c r="Y16" s="28">
        <f t="shared" si="8"/>
        <v>97.224866368895078</v>
      </c>
      <c r="Z16" s="141" t="s">
        <v>343</v>
      </c>
    </row>
    <row r="17" spans="1:26" s="7" customFormat="1" ht="22.15" customHeight="1">
      <c r="A17" s="22" t="s">
        <v>330</v>
      </c>
      <c r="B17" s="22">
        <v>5</v>
      </c>
      <c r="C17" s="2">
        <v>108999000</v>
      </c>
      <c r="D17" s="22" t="s">
        <v>331</v>
      </c>
      <c r="E17" s="17">
        <f t="shared" si="0"/>
        <v>21799800</v>
      </c>
      <c r="F17" s="22">
        <v>5</v>
      </c>
      <c r="G17" s="2">
        <v>113032000</v>
      </c>
      <c r="H17" s="22" t="s">
        <v>331</v>
      </c>
      <c r="I17" s="17">
        <f t="shared" si="1"/>
        <v>22606400</v>
      </c>
      <c r="J17" s="28">
        <f t="shared" si="2"/>
        <v>103.70003394526556</v>
      </c>
      <c r="K17" s="22">
        <v>5</v>
      </c>
      <c r="L17" s="2">
        <v>117341000</v>
      </c>
      <c r="M17" s="22" t="s">
        <v>331</v>
      </c>
      <c r="N17" s="17">
        <f t="shared" si="3"/>
        <v>23468200</v>
      </c>
      <c r="O17" s="28">
        <f t="shared" si="4"/>
        <v>103.81219477670041</v>
      </c>
      <c r="P17" s="22">
        <v>5</v>
      </c>
      <c r="Q17" s="2">
        <v>120578000</v>
      </c>
      <c r="R17" s="22" t="s">
        <v>331</v>
      </c>
      <c r="S17" s="17">
        <f t="shared" si="5"/>
        <v>24115600</v>
      </c>
      <c r="T17" s="28">
        <f t="shared" si="6"/>
        <v>102.75862656701409</v>
      </c>
      <c r="U17" s="22">
        <v>6</v>
      </c>
      <c r="V17" s="2">
        <v>137585000</v>
      </c>
      <c r="W17" s="22" t="s">
        <v>331</v>
      </c>
      <c r="X17" s="17">
        <f t="shared" si="7"/>
        <v>22930833.333333332</v>
      </c>
      <c r="Y17" s="28">
        <f t="shared" si="8"/>
        <v>95.087135851205574</v>
      </c>
      <c r="Z17" s="22" t="s">
        <v>343</v>
      </c>
    </row>
    <row r="18" spans="1:26" s="7" customFormat="1" ht="22.15" customHeight="1">
      <c r="A18" s="22" t="s">
        <v>332</v>
      </c>
      <c r="B18" s="22">
        <v>9</v>
      </c>
      <c r="C18" s="2">
        <v>175143000</v>
      </c>
      <c r="D18" s="22" t="s">
        <v>316</v>
      </c>
      <c r="E18" s="17">
        <f t="shared" si="0"/>
        <v>19460333.333333332</v>
      </c>
      <c r="F18" s="22">
        <v>9</v>
      </c>
      <c r="G18" s="2">
        <v>183900000</v>
      </c>
      <c r="H18" s="22" t="s">
        <v>316</v>
      </c>
      <c r="I18" s="17">
        <f t="shared" si="1"/>
        <v>20433333.333333332</v>
      </c>
      <c r="J18" s="28">
        <f t="shared" si="2"/>
        <v>104.99991435569792</v>
      </c>
      <c r="K18" s="22">
        <v>9</v>
      </c>
      <c r="L18" s="2">
        <v>193095000</v>
      </c>
      <c r="M18" s="22" t="s">
        <v>316</v>
      </c>
      <c r="N18" s="17">
        <f t="shared" si="3"/>
        <v>21455000</v>
      </c>
      <c r="O18" s="28">
        <f t="shared" si="4"/>
        <v>105</v>
      </c>
      <c r="P18" s="22">
        <v>9</v>
      </c>
      <c r="Q18" s="2">
        <v>300650000</v>
      </c>
      <c r="R18" s="22" t="s">
        <v>316</v>
      </c>
      <c r="S18" s="17">
        <f t="shared" si="5"/>
        <v>33405555.555555556</v>
      </c>
      <c r="T18" s="28">
        <f t="shared" si="6"/>
        <v>155.70056189958311</v>
      </c>
      <c r="U18" s="22">
        <v>9</v>
      </c>
      <c r="V18" s="2">
        <v>300650000</v>
      </c>
      <c r="W18" s="22" t="s">
        <v>316</v>
      </c>
      <c r="X18" s="17">
        <f t="shared" si="7"/>
        <v>33405555.555555556</v>
      </c>
      <c r="Y18" s="28">
        <f t="shared" si="8"/>
        <v>100</v>
      </c>
      <c r="Z18" s="22" t="s">
        <v>339</v>
      </c>
    </row>
    <row r="19" spans="1:26" s="7" customFormat="1" ht="22.15" customHeight="1">
      <c r="A19" s="22" t="s">
        <v>333</v>
      </c>
      <c r="B19" s="22">
        <v>9</v>
      </c>
      <c r="C19" s="2">
        <v>317067840</v>
      </c>
      <c r="D19" s="22" t="s">
        <v>316</v>
      </c>
      <c r="E19" s="17">
        <f t="shared" si="0"/>
        <v>35229760</v>
      </c>
      <c r="F19" s="22">
        <v>9</v>
      </c>
      <c r="G19" s="2">
        <v>330162360</v>
      </c>
      <c r="H19" s="22" t="s">
        <v>316</v>
      </c>
      <c r="I19" s="17">
        <f t="shared" si="1"/>
        <v>36684706.666666664</v>
      </c>
      <c r="J19" s="28">
        <f t="shared" si="2"/>
        <v>104.12987958665249</v>
      </c>
      <c r="K19" s="22">
        <v>9</v>
      </c>
      <c r="L19" s="2">
        <v>342463680</v>
      </c>
      <c r="M19" s="22" t="s">
        <v>316</v>
      </c>
      <c r="N19" s="17">
        <f t="shared" si="3"/>
        <v>38051520</v>
      </c>
      <c r="O19" s="28">
        <f t="shared" si="4"/>
        <v>103.72583961418256</v>
      </c>
      <c r="P19" s="22">
        <v>9</v>
      </c>
      <c r="Q19" s="2">
        <v>348996000</v>
      </c>
      <c r="R19" s="22" t="s">
        <v>316</v>
      </c>
      <c r="S19" s="17">
        <f t="shared" si="5"/>
        <v>38777333.333333336</v>
      </c>
      <c r="T19" s="28">
        <f t="shared" si="6"/>
        <v>101.90744898845917</v>
      </c>
      <c r="U19" s="22">
        <v>9</v>
      </c>
      <c r="V19" s="2">
        <v>361900800</v>
      </c>
      <c r="W19" s="22" t="s">
        <v>316</v>
      </c>
      <c r="X19" s="17">
        <f t="shared" si="7"/>
        <v>40211200</v>
      </c>
      <c r="Y19" s="28">
        <f t="shared" si="8"/>
        <v>103.69769281023278</v>
      </c>
      <c r="Z19" s="22" t="s">
        <v>339</v>
      </c>
    </row>
    <row r="20" spans="1:26" s="7" customFormat="1" ht="22.15" customHeight="1">
      <c r="A20" s="22" t="s">
        <v>334</v>
      </c>
      <c r="B20" s="22">
        <v>9</v>
      </c>
      <c r="C20" s="2">
        <v>244600000</v>
      </c>
      <c r="D20" s="22" t="s">
        <v>316</v>
      </c>
      <c r="E20" s="17">
        <f t="shared" si="0"/>
        <v>27177777.777777776</v>
      </c>
      <c r="F20" s="22">
        <v>8</v>
      </c>
      <c r="G20" s="2">
        <v>232600000</v>
      </c>
      <c r="H20" s="22" t="s">
        <v>316</v>
      </c>
      <c r="I20" s="17">
        <f t="shared" si="1"/>
        <v>29075000</v>
      </c>
      <c r="J20" s="28">
        <f t="shared" si="2"/>
        <v>106.98078495502862</v>
      </c>
      <c r="K20" s="22">
        <v>8</v>
      </c>
      <c r="L20" s="2">
        <v>253130000</v>
      </c>
      <c r="M20" s="22" t="s">
        <v>316</v>
      </c>
      <c r="N20" s="17">
        <f t="shared" si="3"/>
        <v>31641250</v>
      </c>
      <c r="O20" s="28">
        <f t="shared" si="4"/>
        <v>108.82631126397249</v>
      </c>
      <c r="P20" s="22">
        <v>8</v>
      </c>
      <c r="Q20" s="2">
        <v>269037000</v>
      </c>
      <c r="R20" s="22" t="s">
        <v>316</v>
      </c>
      <c r="S20" s="17">
        <f t="shared" si="5"/>
        <v>33629625</v>
      </c>
      <c r="T20" s="28">
        <f t="shared" si="6"/>
        <v>106.28412278275985</v>
      </c>
      <c r="U20" s="22">
        <v>8</v>
      </c>
      <c r="V20" s="2">
        <v>285474000</v>
      </c>
      <c r="W20" s="22" t="s">
        <v>316</v>
      </c>
      <c r="X20" s="17">
        <f t="shared" si="7"/>
        <v>35684250</v>
      </c>
      <c r="Y20" s="28">
        <f t="shared" si="8"/>
        <v>106.1095685723525</v>
      </c>
      <c r="Z20" s="22" t="s">
        <v>339</v>
      </c>
    </row>
    <row r="21" spans="1:26" s="7" customFormat="1" ht="22.15" customHeight="1">
      <c r="A21" s="22" t="s">
        <v>335</v>
      </c>
      <c r="B21" s="22">
        <v>7</v>
      </c>
      <c r="C21" s="2">
        <v>79080000</v>
      </c>
      <c r="D21" s="22" t="s">
        <v>316</v>
      </c>
      <c r="E21" s="17">
        <f t="shared" si="0"/>
        <v>11297142.857142856</v>
      </c>
      <c r="F21" s="22">
        <v>7</v>
      </c>
      <c r="G21" s="2">
        <v>82340000</v>
      </c>
      <c r="H21" s="22" t="s">
        <v>316</v>
      </c>
      <c r="I21" s="17">
        <f t="shared" si="1"/>
        <v>11762857.142857144</v>
      </c>
      <c r="J21" s="28">
        <f t="shared" si="2"/>
        <v>104.12240768841681</v>
      </c>
      <c r="K21" s="22">
        <v>7</v>
      </c>
      <c r="L21" s="2">
        <v>86000000</v>
      </c>
      <c r="M21" s="22" t="s">
        <v>316</v>
      </c>
      <c r="N21" s="17">
        <f t="shared" si="3"/>
        <v>12285714.285714285</v>
      </c>
      <c r="O21" s="28">
        <f t="shared" si="4"/>
        <v>104.44498421180471</v>
      </c>
      <c r="P21" s="22">
        <v>7</v>
      </c>
      <c r="Q21" s="2">
        <v>91000000</v>
      </c>
      <c r="R21" s="22" t="s">
        <v>316</v>
      </c>
      <c r="S21" s="17">
        <f t="shared" si="5"/>
        <v>13000000</v>
      </c>
      <c r="T21" s="28">
        <f t="shared" si="6"/>
        <v>105.81395348837209</v>
      </c>
      <c r="U21" s="22">
        <v>8</v>
      </c>
      <c r="V21" s="2">
        <v>120000000</v>
      </c>
      <c r="W21" s="22" t="s">
        <v>316</v>
      </c>
      <c r="X21" s="17">
        <f t="shared" si="7"/>
        <v>15000000</v>
      </c>
      <c r="Y21" s="28">
        <f t="shared" si="8"/>
        <v>115.38461538461539</v>
      </c>
      <c r="Z21" s="22" t="s">
        <v>339</v>
      </c>
    </row>
    <row r="22" spans="1:26" s="7" customFormat="1" ht="22.15" customHeight="1">
      <c r="A22" s="22" t="s">
        <v>336</v>
      </c>
      <c r="B22" s="22">
        <v>7</v>
      </c>
      <c r="C22" s="2">
        <v>586437000</v>
      </c>
      <c r="D22" s="22" t="s">
        <v>316</v>
      </c>
      <c r="E22" s="17">
        <f t="shared" si="0"/>
        <v>83776714.285714284</v>
      </c>
      <c r="F22" s="22">
        <v>7</v>
      </c>
      <c r="G22" s="2">
        <v>689054000</v>
      </c>
      <c r="H22" s="22" t="s">
        <v>316</v>
      </c>
      <c r="I22" s="17">
        <f t="shared" si="1"/>
        <v>98436285.714285716</v>
      </c>
      <c r="J22" s="28">
        <f t="shared" si="2"/>
        <v>117.49838431067617</v>
      </c>
      <c r="K22" s="22">
        <v>7</v>
      </c>
      <c r="L22" s="2">
        <v>655710000</v>
      </c>
      <c r="M22" s="22" t="s">
        <v>316</v>
      </c>
      <c r="N22" s="17">
        <f t="shared" si="3"/>
        <v>93672857.142857149</v>
      </c>
      <c r="O22" s="28">
        <f t="shared" si="4"/>
        <v>95.160901758062508</v>
      </c>
      <c r="P22" s="22">
        <v>7</v>
      </c>
      <c r="Q22" s="2">
        <v>678521000</v>
      </c>
      <c r="R22" s="22" t="s">
        <v>316</v>
      </c>
      <c r="S22" s="17">
        <f t="shared" si="5"/>
        <v>96931571.428571433</v>
      </c>
      <c r="T22" s="28">
        <f t="shared" si="6"/>
        <v>103.4788244803343</v>
      </c>
      <c r="U22" s="22">
        <v>7</v>
      </c>
      <c r="V22" s="2">
        <v>790583000</v>
      </c>
      <c r="W22" s="22" t="s">
        <v>316</v>
      </c>
      <c r="X22" s="17">
        <f t="shared" si="7"/>
        <v>112940428.57142857</v>
      </c>
      <c r="Y22" s="28">
        <f t="shared" si="8"/>
        <v>116.51562737188678</v>
      </c>
      <c r="Z22" s="22" t="s">
        <v>339</v>
      </c>
    </row>
    <row r="23" spans="1:26" s="7" customFormat="1" ht="22.15" customHeight="1">
      <c r="A23" s="22" t="s">
        <v>337</v>
      </c>
      <c r="B23" s="22">
        <v>12</v>
      </c>
      <c r="C23" s="2">
        <v>451903860</v>
      </c>
      <c r="D23" s="22" t="s">
        <v>316</v>
      </c>
      <c r="E23" s="17">
        <f t="shared" si="0"/>
        <v>37658655</v>
      </c>
      <c r="F23" s="22">
        <v>12</v>
      </c>
      <c r="G23" s="2">
        <v>462343332</v>
      </c>
      <c r="H23" s="22" t="s">
        <v>316</v>
      </c>
      <c r="I23" s="17">
        <f t="shared" si="1"/>
        <v>38528611</v>
      </c>
      <c r="J23" s="28">
        <f t="shared" si="2"/>
        <v>102.31010905726718</v>
      </c>
      <c r="K23" s="22">
        <v>12</v>
      </c>
      <c r="L23" s="2">
        <v>478605564</v>
      </c>
      <c r="M23" s="22" t="s">
        <v>316</v>
      </c>
      <c r="N23" s="17">
        <f t="shared" si="3"/>
        <v>39883797</v>
      </c>
      <c r="O23" s="28">
        <f t="shared" si="4"/>
        <v>103.51734974302603</v>
      </c>
      <c r="P23" s="22">
        <v>12</v>
      </c>
      <c r="Q23" s="2">
        <v>481606500</v>
      </c>
      <c r="R23" s="22" t="s">
        <v>316</v>
      </c>
      <c r="S23" s="17">
        <f t="shared" si="5"/>
        <v>40133875</v>
      </c>
      <c r="T23" s="28">
        <f t="shared" si="6"/>
        <v>100.62701653004602</v>
      </c>
      <c r="U23" s="22">
        <v>12</v>
      </c>
      <c r="V23" s="2">
        <v>506560393</v>
      </c>
      <c r="W23" s="22" t="s">
        <v>316</v>
      </c>
      <c r="X23" s="17">
        <f t="shared" si="7"/>
        <v>42213366.083333336</v>
      </c>
      <c r="Y23" s="28">
        <f t="shared" si="8"/>
        <v>105.18138625620709</v>
      </c>
      <c r="Z23" s="22" t="s">
        <v>339</v>
      </c>
    </row>
    <row r="24" spans="1:26" s="7" customFormat="1" ht="22.15" customHeight="1">
      <c r="A24" s="22" t="s">
        <v>344</v>
      </c>
      <c r="B24" s="142">
        <v>992</v>
      </c>
      <c r="C24" s="142">
        <v>28955000000</v>
      </c>
      <c r="D24" s="22" t="s">
        <v>345</v>
      </c>
      <c r="E24" s="17">
        <f t="shared" si="0"/>
        <v>29188508.064516131</v>
      </c>
      <c r="F24" s="142">
        <v>992</v>
      </c>
      <c r="G24" s="142">
        <v>31266000000</v>
      </c>
      <c r="H24" s="22" t="s">
        <v>347</v>
      </c>
      <c r="I24" s="17">
        <f t="shared" si="1"/>
        <v>31518145.161290321</v>
      </c>
      <c r="J24" s="28">
        <f t="shared" si="2"/>
        <v>107.98135037126575</v>
      </c>
      <c r="K24" s="142">
        <v>1005</v>
      </c>
      <c r="L24" s="142">
        <v>32530000000</v>
      </c>
      <c r="M24" s="22" t="s">
        <v>347</v>
      </c>
      <c r="N24" s="17">
        <f t="shared" si="3"/>
        <v>32368159.203980099</v>
      </c>
      <c r="O24" s="28">
        <f t="shared" si="4"/>
        <v>102.69690376238809</v>
      </c>
      <c r="P24" s="142">
        <v>993</v>
      </c>
      <c r="Q24" s="142">
        <v>34541000000</v>
      </c>
      <c r="R24" s="22" t="s">
        <v>347</v>
      </c>
      <c r="S24" s="17">
        <f t="shared" si="5"/>
        <v>34784491.440080561</v>
      </c>
      <c r="T24" s="28">
        <f t="shared" si="6"/>
        <v>107.46515185146316</v>
      </c>
      <c r="U24" s="142">
        <v>1013</v>
      </c>
      <c r="V24" s="142">
        <v>37268000000</v>
      </c>
      <c r="W24" s="22" t="s">
        <v>347</v>
      </c>
      <c r="X24" s="17">
        <f t="shared" si="7"/>
        <v>36789733.464955576</v>
      </c>
      <c r="Y24" s="28">
        <f t="shared" si="8"/>
        <v>105.76475878145072</v>
      </c>
      <c r="Z24" s="22"/>
    </row>
    <row r="25" spans="1:26" s="7" customFormat="1" ht="22.15" customHeight="1">
      <c r="A25" s="22" t="s">
        <v>346</v>
      </c>
      <c r="B25" s="22">
        <v>7</v>
      </c>
      <c r="C25" s="2">
        <v>101164812</v>
      </c>
      <c r="D25" s="22" t="s">
        <v>347</v>
      </c>
      <c r="E25" s="17">
        <f t="shared" si="0"/>
        <v>14452116</v>
      </c>
      <c r="F25" s="22">
        <v>7</v>
      </c>
      <c r="G25" s="2">
        <v>109012392</v>
      </c>
      <c r="H25" s="22" t="s">
        <v>347</v>
      </c>
      <c r="I25" s="17">
        <f t="shared" si="1"/>
        <v>15573198.857142856</v>
      </c>
      <c r="J25" s="28">
        <f t="shared" si="2"/>
        <v>107.7572229363704</v>
      </c>
      <c r="K25" s="22">
        <v>7</v>
      </c>
      <c r="L25" s="2">
        <v>111761988</v>
      </c>
      <c r="M25" s="22" t="s">
        <v>347</v>
      </c>
      <c r="N25" s="17">
        <f t="shared" si="3"/>
        <v>15965998.285714285</v>
      </c>
      <c r="O25" s="28">
        <f t="shared" si="4"/>
        <v>102.52227838464457</v>
      </c>
      <c r="P25" s="22">
        <v>7</v>
      </c>
      <c r="Q25" s="2">
        <v>117970920</v>
      </c>
      <c r="R25" s="22" t="s">
        <v>347</v>
      </c>
      <c r="S25" s="17">
        <f t="shared" si="5"/>
        <v>16852988.571428571</v>
      </c>
      <c r="T25" s="28">
        <f t="shared" si="6"/>
        <v>105.55549530847644</v>
      </c>
      <c r="U25" s="22">
        <v>7</v>
      </c>
      <c r="V25" s="2">
        <v>121863960</v>
      </c>
      <c r="W25" s="22" t="s">
        <v>347</v>
      </c>
      <c r="X25" s="17">
        <f t="shared" si="7"/>
        <v>17409137.142857142</v>
      </c>
      <c r="Y25" s="28">
        <f t="shared" si="8"/>
        <v>103.29999969484004</v>
      </c>
      <c r="Z25" s="22" t="s">
        <v>353</v>
      </c>
    </row>
    <row r="26" spans="1:26" s="7" customFormat="1" ht="22.15" customHeight="1">
      <c r="A26" s="22" t="s">
        <v>348</v>
      </c>
      <c r="B26" s="22">
        <v>47</v>
      </c>
      <c r="C26" s="2">
        <v>1091818700</v>
      </c>
      <c r="D26" s="22" t="s">
        <v>347</v>
      </c>
      <c r="E26" s="17">
        <f t="shared" si="0"/>
        <v>23230185.106382977</v>
      </c>
      <c r="F26" s="22">
        <v>44</v>
      </c>
      <c r="G26" s="2">
        <v>1009791120</v>
      </c>
      <c r="H26" s="22" t="s">
        <v>347</v>
      </c>
      <c r="I26" s="17">
        <f t="shared" si="1"/>
        <v>22949798.181818184</v>
      </c>
      <c r="J26" s="28">
        <f t="shared" si="2"/>
        <v>98.793006068265242</v>
      </c>
      <c r="K26" s="22">
        <v>45</v>
      </c>
      <c r="L26" s="2">
        <v>1107408570</v>
      </c>
      <c r="M26" s="22" t="s">
        <v>347</v>
      </c>
      <c r="N26" s="17">
        <f t="shared" si="3"/>
        <v>24609079.333333332</v>
      </c>
      <c r="O26" s="28">
        <f t="shared" si="4"/>
        <v>107.23004681073711</v>
      </c>
      <c r="P26" s="22">
        <v>45</v>
      </c>
      <c r="Q26" s="2">
        <v>1159234570</v>
      </c>
      <c r="R26" s="22" t="s">
        <v>347</v>
      </c>
      <c r="S26" s="17">
        <f t="shared" si="5"/>
        <v>25760768.222222224</v>
      </c>
      <c r="T26" s="28">
        <f t="shared" si="6"/>
        <v>104.67993488618208</v>
      </c>
      <c r="U26" s="22">
        <v>44</v>
      </c>
      <c r="V26" s="2">
        <v>1290000000</v>
      </c>
      <c r="W26" s="22" t="s">
        <v>347</v>
      </c>
      <c r="X26" s="17">
        <f t="shared" si="7"/>
        <v>29318181.818181816</v>
      </c>
      <c r="Y26" s="28">
        <f t="shared" si="8"/>
        <v>113.80942355939071</v>
      </c>
      <c r="Z26" s="22"/>
    </row>
    <row r="27" spans="1:26" s="7" customFormat="1" ht="22.15" customHeight="1">
      <c r="A27" s="22" t="s">
        <v>349</v>
      </c>
      <c r="B27" s="22">
        <v>188</v>
      </c>
      <c r="C27" s="2">
        <v>5095339000</v>
      </c>
      <c r="D27" s="22" t="s">
        <v>347</v>
      </c>
      <c r="E27" s="17">
        <f t="shared" si="0"/>
        <v>27102867.021276597</v>
      </c>
      <c r="F27" s="22">
        <v>201</v>
      </c>
      <c r="G27" s="2">
        <v>5730171000</v>
      </c>
      <c r="H27" s="22" t="s">
        <v>347</v>
      </c>
      <c r="I27" s="17">
        <f t="shared" si="1"/>
        <v>28508313.432835821</v>
      </c>
      <c r="J27" s="28">
        <f t="shared" si="2"/>
        <v>105.18560051398218</v>
      </c>
      <c r="K27" s="22">
        <v>216</v>
      </c>
      <c r="L27" s="2">
        <v>6273739000</v>
      </c>
      <c r="M27" s="22" t="s">
        <v>347</v>
      </c>
      <c r="N27" s="17">
        <f t="shared" si="3"/>
        <v>29045087.962962963</v>
      </c>
      <c r="O27" s="28">
        <f t="shared" si="4"/>
        <v>101.88287017185971</v>
      </c>
      <c r="P27" s="22">
        <v>217</v>
      </c>
      <c r="Q27" s="2">
        <v>7064415000</v>
      </c>
      <c r="R27" s="22" t="s">
        <v>347</v>
      </c>
      <c r="S27" s="17">
        <f t="shared" si="5"/>
        <v>32554907.834101383</v>
      </c>
      <c r="T27" s="28">
        <f t="shared" si="6"/>
        <v>112.08403939287079</v>
      </c>
      <c r="U27" s="22">
        <v>217</v>
      </c>
      <c r="V27" s="2">
        <v>7186215000</v>
      </c>
      <c r="W27" s="22" t="s">
        <v>347</v>
      </c>
      <c r="X27" s="17">
        <f t="shared" si="7"/>
        <v>33116198.156682029</v>
      </c>
      <c r="Y27" s="28">
        <f t="shared" si="8"/>
        <v>101.72413427014126</v>
      </c>
      <c r="Z27" s="22"/>
    </row>
    <row r="28" spans="1:26" s="7" customFormat="1" ht="22.15" customHeight="1">
      <c r="A28" s="22" t="s">
        <v>350</v>
      </c>
      <c r="B28" s="22">
        <v>2</v>
      </c>
      <c r="C28" s="2">
        <v>26560000</v>
      </c>
      <c r="D28" s="22" t="s">
        <v>351</v>
      </c>
      <c r="E28" s="17">
        <f t="shared" si="0"/>
        <v>13280000</v>
      </c>
      <c r="F28" s="22">
        <v>2</v>
      </c>
      <c r="G28" s="2">
        <v>27006000</v>
      </c>
      <c r="H28" s="22" t="s">
        <v>351</v>
      </c>
      <c r="I28" s="17">
        <f t="shared" si="1"/>
        <v>13503000</v>
      </c>
      <c r="J28" s="28">
        <f t="shared" si="2"/>
        <v>101.67921686746988</v>
      </c>
      <c r="K28" s="22">
        <v>2</v>
      </c>
      <c r="L28" s="2">
        <v>29902600</v>
      </c>
      <c r="M28" s="22" t="s">
        <v>351</v>
      </c>
      <c r="N28" s="17">
        <f t="shared" si="3"/>
        <v>14951300</v>
      </c>
      <c r="O28" s="28">
        <f t="shared" si="4"/>
        <v>110.72576464489373</v>
      </c>
      <c r="P28" s="22">
        <v>2</v>
      </c>
      <c r="Q28" s="2">
        <v>34195200</v>
      </c>
      <c r="R28" s="22" t="s">
        <v>351</v>
      </c>
      <c r="S28" s="17">
        <f t="shared" si="5"/>
        <v>17097600</v>
      </c>
      <c r="T28" s="28">
        <f t="shared" si="6"/>
        <v>114.35527345448222</v>
      </c>
      <c r="U28" s="22">
        <v>2</v>
      </c>
      <c r="V28" s="2">
        <v>36391680</v>
      </c>
      <c r="W28" s="22" t="s">
        <v>351</v>
      </c>
      <c r="X28" s="17">
        <f t="shared" si="7"/>
        <v>18195840</v>
      </c>
      <c r="Y28" s="28">
        <f t="shared" si="8"/>
        <v>106.42335766423358</v>
      </c>
      <c r="Z28" s="22" t="s">
        <v>354</v>
      </c>
    </row>
    <row r="29" spans="1:26" s="7" customFormat="1" ht="22.15" customHeight="1">
      <c r="A29" s="22" t="s">
        <v>352</v>
      </c>
      <c r="B29" s="22">
        <v>23</v>
      </c>
      <c r="C29" s="2">
        <v>555357276</v>
      </c>
      <c r="D29" s="22" t="s">
        <v>347</v>
      </c>
      <c r="E29" s="17">
        <f t="shared" si="0"/>
        <v>24145968.521739129</v>
      </c>
      <c r="F29" s="22">
        <v>23</v>
      </c>
      <c r="G29" s="2">
        <v>641260167</v>
      </c>
      <c r="H29" s="22" t="s">
        <v>347</v>
      </c>
      <c r="I29" s="17">
        <f t="shared" si="1"/>
        <v>27880876.826086957</v>
      </c>
      <c r="J29" s="28">
        <f t="shared" si="2"/>
        <v>115.46804097332111</v>
      </c>
      <c r="K29" s="22">
        <v>23</v>
      </c>
      <c r="L29" s="2">
        <v>641260167</v>
      </c>
      <c r="M29" s="22" t="s">
        <v>347</v>
      </c>
      <c r="N29" s="17">
        <f t="shared" si="3"/>
        <v>27880876.826086957</v>
      </c>
      <c r="O29" s="28">
        <f t="shared" si="4"/>
        <v>100</v>
      </c>
      <c r="P29" s="22">
        <v>23</v>
      </c>
      <c r="Q29" s="2">
        <v>641260167</v>
      </c>
      <c r="R29" s="22" t="s">
        <v>347</v>
      </c>
      <c r="S29" s="17">
        <f t="shared" si="5"/>
        <v>27880876.826086957</v>
      </c>
      <c r="T29" s="28">
        <f t="shared" si="6"/>
        <v>100</v>
      </c>
      <c r="U29" s="22">
        <v>21</v>
      </c>
      <c r="V29" s="2">
        <v>615120000</v>
      </c>
      <c r="W29" s="22" t="s">
        <v>347</v>
      </c>
      <c r="X29" s="17">
        <f t="shared" si="7"/>
        <v>29291428.571428571</v>
      </c>
      <c r="Y29" s="28">
        <f t="shared" si="8"/>
        <v>105.05920869756083</v>
      </c>
      <c r="Z29" s="22"/>
    </row>
    <row r="30" spans="1:26" s="7" customFormat="1" ht="22.15" customHeight="1">
      <c r="A30" s="4"/>
      <c r="B30" s="22"/>
      <c r="C30" s="2"/>
      <c r="D30" s="22"/>
      <c r="E30" s="17"/>
      <c r="F30" s="22"/>
      <c r="G30" s="2"/>
      <c r="H30" s="22"/>
      <c r="I30" s="17"/>
      <c r="J30" s="28"/>
      <c r="K30" s="22"/>
      <c r="L30" s="2"/>
      <c r="M30" s="22"/>
      <c r="N30" s="17"/>
      <c r="O30" s="28"/>
      <c r="P30" s="22"/>
      <c r="Q30" s="2"/>
      <c r="R30" s="22"/>
      <c r="S30" s="17"/>
      <c r="T30" s="28"/>
      <c r="U30" s="22"/>
      <c r="V30" s="2"/>
      <c r="W30" s="22"/>
      <c r="X30" s="17"/>
      <c r="Y30" s="28"/>
      <c r="Z30" s="22"/>
    </row>
    <row r="31" spans="1:26" s="7" customFormat="1" ht="21.75" customHeight="1">
      <c r="A31" s="4" t="s">
        <v>241</v>
      </c>
      <c r="B31" s="22">
        <v>16</v>
      </c>
      <c r="C31" s="2">
        <v>584221000</v>
      </c>
      <c r="D31" s="22" t="s">
        <v>240</v>
      </c>
      <c r="E31" s="17">
        <f>C31/B31</f>
        <v>36513812.5</v>
      </c>
      <c r="F31" s="22">
        <v>16</v>
      </c>
      <c r="G31" s="2">
        <v>542000000</v>
      </c>
      <c r="H31" s="22"/>
      <c r="I31" s="17">
        <f>G31/F31</f>
        <v>33875000</v>
      </c>
      <c r="J31" s="28">
        <f>(I31*100)/E31</f>
        <v>92.773111545117345</v>
      </c>
      <c r="K31" s="22">
        <v>16</v>
      </c>
      <c r="L31" s="2">
        <v>542000000</v>
      </c>
      <c r="M31" s="22"/>
      <c r="N31" s="17">
        <f>L31/K31</f>
        <v>33875000</v>
      </c>
      <c r="O31" s="28">
        <f>(N31*100)/I31</f>
        <v>100</v>
      </c>
      <c r="P31" s="22">
        <v>16</v>
      </c>
      <c r="Q31" s="2">
        <v>570000000</v>
      </c>
      <c r="R31" s="22"/>
      <c r="S31" s="17">
        <f>Q31/P31</f>
        <v>35625000</v>
      </c>
      <c r="T31" s="28">
        <f>(S31*100)/N31</f>
        <v>105.1660516605166</v>
      </c>
      <c r="U31" s="22">
        <v>16</v>
      </c>
      <c r="V31" s="2">
        <v>600000000</v>
      </c>
      <c r="W31" s="22"/>
      <c r="X31" s="17">
        <f>V31/U31</f>
        <v>37500000</v>
      </c>
      <c r="Y31" s="28">
        <f>(X31*100)/S31</f>
        <v>105.26315789473684</v>
      </c>
      <c r="Z31" s="22" t="s">
        <v>240</v>
      </c>
    </row>
    <row r="32" spans="1:26" s="7" customFormat="1" ht="21.75" customHeight="1">
      <c r="A32" s="92" t="s">
        <v>242</v>
      </c>
      <c r="B32" s="22"/>
      <c r="C32" s="2"/>
      <c r="D32" s="22" t="s">
        <v>237</v>
      </c>
      <c r="E32" s="17"/>
      <c r="F32" s="22"/>
      <c r="G32" s="2"/>
      <c r="H32" s="22"/>
      <c r="I32" s="17"/>
      <c r="J32" s="28"/>
      <c r="K32" s="22"/>
      <c r="L32" s="2"/>
      <c r="M32" s="22"/>
      <c r="N32" s="17"/>
      <c r="O32" s="28"/>
      <c r="P32" s="22">
        <v>19</v>
      </c>
      <c r="Q32" s="2">
        <v>579284270</v>
      </c>
      <c r="R32" s="22"/>
      <c r="S32" s="17">
        <f>Q32/P32</f>
        <v>30488645.789473683</v>
      </c>
      <c r="T32" s="28"/>
      <c r="U32" s="22">
        <v>24</v>
      </c>
      <c r="V32" s="2">
        <v>712000000</v>
      </c>
      <c r="W32" s="22"/>
      <c r="X32" s="17">
        <f>V32/U32</f>
        <v>29666666.666666668</v>
      </c>
      <c r="Y32" s="28">
        <f>(X32*100)/S32</f>
        <v>97.303982838454559</v>
      </c>
      <c r="Z32" s="22" t="s">
        <v>237</v>
      </c>
    </row>
    <row r="33" spans="1:26" s="7" customFormat="1" ht="21.75" customHeight="1">
      <c r="A33" s="93" t="s">
        <v>243</v>
      </c>
      <c r="B33" s="22">
        <v>7</v>
      </c>
      <c r="C33" s="2">
        <v>174300000</v>
      </c>
      <c r="D33" s="22" t="s">
        <v>237</v>
      </c>
      <c r="E33" s="17">
        <f t="shared" ref="E33:E41" si="9">C33/B33</f>
        <v>24900000</v>
      </c>
      <c r="F33" s="22">
        <v>7</v>
      </c>
      <c r="G33" s="2">
        <v>174300000</v>
      </c>
      <c r="H33" s="22"/>
      <c r="I33" s="17">
        <f t="shared" ref="I33:I48" si="10">G33/F33</f>
        <v>24900000</v>
      </c>
      <c r="J33" s="28">
        <f t="shared" ref="J33:J48" si="11">(I33*100)/E33</f>
        <v>100</v>
      </c>
      <c r="K33" s="22">
        <v>7</v>
      </c>
      <c r="L33" s="2">
        <v>181620000</v>
      </c>
      <c r="M33" s="22"/>
      <c r="N33" s="17">
        <f t="shared" ref="N33:N48" si="12">L33/K33</f>
        <v>25945714.285714287</v>
      </c>
      <c r="O33" s="28">
        <f t="shared" ref="O33:O48" si="13">(N33*100)/I33</f>
        <v>104.19965576592084</v>
      </c>
      <c r="P33" s="22">
        <v>7</v>
      </c>
      <c r="Q33" s="2">
        <v>191000000</v>
      </c>
      <c r="R33" s="22"/>
      <c r="S33" s="17">
        <f t="shared" ref="S33:S55" si="14">Q33/P33</f>
        <v>27285714.285714287</v>
      </c>
      <c r="T33" s="28">
        <f t="shared" ref="T33:T55" si="15">(S33*100)/N33</f>
        <v>105.16462944609624</v>
      </c>
      <c r="U33" s="22">
        <v>7</v>
      </c>
      <c r="V33" s="2">
        <v>195809000</v>
      </c>
      <c r="W33" s="22"/>
      <c r="X33" s="17">
        <f t="shared" ref="X33:X55" si="16">V33/U33</f>
        <v>27972714.285714287</v>
      </c>
      <c r="Y33" s="28">
        <f t="shared" ref="Y33:Y55" si="17">(X33*100)/S33</f>
        <v>102.51780104712041</v>
      </c>
      <c r="Z33" s="22" t="s">
        <v>237</v>
      </c>
    </row>
    <row r="34" spans="1:26" s="7" customFormat="1" ht="21.75" customHeight="1">
      <c r="A34" s="93" t="s">
        <v>244</v>
      </c>
      <c r="B34" s="22">
        <v>3</v>
      </c>
      <c r="C34" s="2">
        <v>79200000</v>
      </c>
      <c r="D34" s="22" t="s">
        <v>237</v>
      </c>
      <c r="E34" s="17">
        <f t="shared" si="9"/>
        <v>26400000</v>
      </c>
      <c r="F34" s="22">
        <v>3</v>
      </c>
      <c r="G34" s="2">
        <v>79200000</v>
      </c>
      <c r="H34" s="22"/>
      <c r="I34" s="17">
        <f t="shared" si="10"/>
        <v>26400000</v>
      </c>
      <c r="J34" s="28">
        <f t="shared" si="11"/>
        <v>100</v>
      </c>
      <c r="K34" s="22">
        <v>3</v>
      </c>
      <c r="L34" s="2">
        <v>82527000</v>
      </c>
      <c r="M34" s="22"/>
      <c r="N34" s="17">
        <f t="shared" si="12"/>
        <v>27509000</v>
      </c>
      <c r="O34" s="28">
        <f t="shared" si="13"/>
        <v>104.20075757575758</v>
      </c>
      <c r="P34" s="22">
        <v>3</v>
      </c>
      <c r="Q34" s="2">
        <v>95886000</v>
      </c>
      <c r="R34" s="22"/>
      <c r="S34" s="17">
        <f t="shared" si="14"/>
        <v>31962000</v>
      </c>
      <c r="T34" s="28">
        <f t="shared" si="15"/>
        <v>116.18742956850485</v>
      </c>
      <c r="U34" s="22">
        <v>3</v>
      </c>
      <c r="V34" s="2">
        <v>98158000</v>
      </c>
      <c r="W34" s="22"/>
      <c r="X34" s="17">
        <f t="shared" si="16"/>
        <v>32719333.333333332</v>
      </c>
      <c r="Y34" s="28">
        <f t="shared" si="17"/>
        <v>102.36948042467095</v>
      </c>
      <c r="Z34" s="22" t="s">
        <v>237</v>
      </c>
    </row>
    <row r="35" spans="1:26" s="7" customFormat="1" ht="21.75" customHeight="1">
      <c r="A35" s="93" t="s">
        <v>245</v>
      </c>
      <c r="B35" s="22">
        <v>3</v>
      </c>
      <c r="C35" s="2">
        <v>66330000</v>
      </c>
      <c r="D35" s="22" t="s">
        <v>237</v>
      </c>
      <c r="E35" s="17">
        <f t="shared" si="9"/>
        <v>22110000</v>
      </c>
      <c r="F35" s="22">
        <v>3</v>
      </c>
      <c r="G35" s="2">
        <v>66300000</v>
      </c>
      <c r="H35" s="22"/>
      <c r="I35" s="17">
        <f t="shared" si="10"/>
        <v>22100000</v>
      </c>
      <c r="J35" s="28">
        <f t="shared" si="11"/>
        <v>99.954771596562637</v>
      </c>
      <c r="K35" s="22">
        <v>3</v>
      </c>
      <c r="L35" s="2">
        <v>69080000</v>
      </c>
      <c r="M35" s="22"/>
      <c r="N35" s="17">
        <f t="shared" si="12"/>
        <v>23026666.666666668</v>
      </c>
      <c r="O35" s="28">
        <f t="shared" si="13"/>
        <v>104.19306184012068</v>
      </c>
      <c r="P35" s="22">
        <v>3</v>
      </c>
      <c r="Q35" s="2">
        <v>86000000</v>
      </c>
      <c r="R35" s="22"/>
      <c r="S35" s="17">
        <f t="shared" si="14"/>
        <v>28666666.666666668</v>
      </c>
      <c r="T35" s="28">
        <f t="shared" si="15"/>
        <v>124.49334105385061</v>
      </c>
      <c r="U35" s="22">
        <v>3</v>
      </c>
      <c r="V35" s="2">
        <v>103000000</v>
      </c>
      <c r="W35" s="22"/>
      <c r="X35" s="17">
        <f t="shared" si="16"/>
        <v>34333333.333333336</v>
      </c>
      <c r="Y35" s="28">
        <f t="shared" si="17"/>
        <v>119.76744186046511</v>
      </c>
      <c r="Z35" s="22" t="s">
        <v>237</v>
      </c>
    </row>
    <row r="36" spans="1:26" s="7" customFormat="1" ht="21.75" customHeight="1">
      <c r="A36" s="93" t="s">
        <v>246</v>
      </c>
      <c r="B36" s="22">
        <v>18</v>
      </c>
      <c r="C36" s="2">
        <v>310000000</v>
      </c>
      <c r="D36" s="22" t="s">
        <v>237</v>
      </c>
      <c r="E36" s="17">
        <f t="shared" si="9"/>
        <v>17222222.222222224</v>
      </c>
      <c r="F36" s="22">
        <v>18</v>
      </c>
      <c r="G36" s="2">
        <v>400000000</v>
      </c>
      <c r="H36" s="22"/>
      <c r="I36" s="17">
        <f t="shared" si="10"/>
        <v>22222222.222222224</v>
      </c>
      <c r="J36" s="28">
        <f t="shared" si="11"/>
        <v>129.03225806451613</v>
      </c>
      <c r="K36" s="22">
        <v>18</v>
      </c>
      <c r="L36" s="2">
        <v>450000000</v>
      </c>
      <c r="M36" s="22"/>
      <c r="N36" s="17">
        <f t="shared" si="12"/>
        <v>25000000</v>
      </c>
      <c r="O36" s="28">
        <f t="shared" si="13"/>
        <v>112.49999999999999</v>
      </c>
      <c r="P36" s="22">
        <v>18</v>
      </c>
      <c r="Q36" s="2">
        <v>465000000</v>
      </c>
      <c r="R36" s="22"/>
      <c r="S36" s="17">
        <f t="shared" si="14"/>
        <v>25833333.333333332</v>
      </c>
      <c r="T36" s="28">
        <f t="shared" si="15"/>
        <v>103.33333333333331</v>
      </c>
      <c r="U36" s="22">
        <v>18</v>
      </c>
      <c r="V36" s="2">
        <v>465000000</v>
      </c>
      <c r="W36" s="22"/>
      <c r="X36" s="17">
        <f t="shared" si="16"/>
        <v>25833333.333333332</v>
      </c>
      <c r="Y36" s="28">
        <f t="shared" si="17"/>
        <v>99.999999999999986</v>
      </c>
      <c r="Z36" s="22" t="s">
        <v>237</v>
      </c>
    </row>
    <row r="37" spans="1:26" s="7" customFormat="1" ht="21.75" customHeight="1">
      <c r="A37" s="93" t="s">
        <v>247</v>
      </c>
      <c r="B37" s="22">
        <v>2</v>
      </c>
      <c r="C37" s="2">
        <v>51600000</v>
      </c>
      <c r="D37" s="22" t="s">
        <v>237</v>
      </c>
      <c r="E37" s="17">
        <f t="shared" si="9"/>
        <v>25800000</v>
      </c>
      <c r="F37" s="22">
        <v>2</v>
      </c>
      <c r="G37" s="2">
        <v>62000000</v>
      </c>
      <c r="H37" s="22"/>
      <c r="I37" s="17">
        <f t="shared" si="10"/>
        <v>31000000</v>
      </c>
      <c r="J37" s="28">
        <f t="shared" si="11"/>
        <v>120.15503875968992</v>
      </c>
      <c r="K37" s="22">
        <v>2</v>
      </c>
      <c r="L37" s="2">
        <v>62000000</v>
      </c>
      <c r="M37" s="22"/>
      <c r="N37" s="17">
        <f t="shared" si="12"/>
        <v>31000000</v>
      </c>
      <c r="O37" s="28">
        <f t="shared" si="13"/>
        <v>100</v>
      </c>
      <c r="P37" s="22">
        <v>2</v>
      </c>
      <c r="Q37" s="2">
        <v>62000000</v>
      </c>
      <c r="R37" s="22"/>
      <c r="S37" s="17">
        <f t="shared" si="14"/>
        <v>31000000</v>
      </c>
      <c r="T37" s="28">
        <f t="shared" si="15"/>
        <v>100</v>
      </c>
      <c r="U37" s="22">
        <v>2</v>
      </c>
      <c r="V37" s="2">
        <v>65000000</v>
      </c>
      <c r="W37" s="22"/>
      <c r="X37" s="17">
        <f t="shared" si="16"/>
        <v>32500000</v>
      </c>
      <c r="Y37" s="28">
        <f t="shared" si="17"/>
        <v>104.83870967741936</v>
      </c>
      <c r="Z37" s="22" t="s">
        <v>237</v>
      </c>
    </row>
    <row r="38" spans="1:26" s="7" customFormat="1" ht="21.75" customHeight="1">
      <c r="A38" s="93" t="s">
        <v>248</v>
      </c>
      <c r="B38" s="22">
        <v>2</v>
      </c>
      <c r="C38" s="2">
        <v>38000000</v>
      </c>
      <c r="D38" s="22" t="s">
        <v>240</v>
      </c>
      <c r="E38" s="17">
        <f t="shared" si="9"/>
        <v>19000000</v>
      </c>
      <c r="F38" s="22">
        <v>3</v>
      </c>
      <c r="G38" s="2">
        <v>54992000</v>
      </c>
      <c r="H38" s="22"/>
      <c r="I38" s="17">
        <f t="shared" si="10"/>
        <v>18330666.666666668</v>
      </c>
      <c r="J38" s="28">
        <f t="shared" si="11"/>
        <v>96.477192982456145</v>
      </c>
      <c r="K38" s="22">
        <v>3</v>
      </c>
      <c r="L38" s="2">
        <v>58000000</v>
      </c>
      <c r="M38" s="22"/>
      <c r="N38" s="17">
        <f t="shared" si="12"/>
        <v>19333333.333333332</v>
      </c>
      <c r="O38" s="28">
        <f t="shared" si="13"/>
        <v>105.46988652894966</v>
      </c>
      <c r="P38" s="22">
        <v>3</v>
      </c>
      <c r="Q38" s="2">
        <v>62377000</v>
      </c>
      <c r="R38" s="22"/>
      <c r="S38" s="17">
        <f t="shared" si="14"/>
        <v>20792333.333333332</v>
      </c>
      <c r="T38" s="28">
        <f t="shared" si="15"/>
        <v>107.54655172413793</v>
      </c>
      <c r="U38" s="22">
        <v>3</v>
      </c>
      <c r="V38" s="2">
        <v>64560000</v>
      </c>
      <c r="W38" s="22"/>
      <c r="X38" s="17">
        <f t="shared" si="16"/>
        <v>21520000</v>
      </c>
      <c r="Y38" s="28">
        <f t="shared" si="17"/>
        <v>103.49968738477324</v>
      </c>
      <c r="Z38" s="22" t="s">
        <v>240</v>
      </c>
    </row>
    <row r="39" spans="1:26" s="7" customFormat="1" ht="21.75" customHeight="1">
      <c r="A39" s="93" t="s">
        <v>249</v>
      </c>
      <c r="B39" s="22">
        <v>20</v>
      </c>
      <c r="C39" s="2">
        <v>498200000</v>
      </c>
      <c r="D39" s="22" t="s">
        <v>250</v>
      </c>
      <c r="E39" s="17">
        <f t="shared" si="9"/>
        <v>24910000</v>
      </c>
      <c r="F39" s="22">
        <v>20</v>
      </c>
      <c r="G39" s="2">
        <v>553200000</v>
      </c>
      <c r="H39" s="22"/>
      <c r="I39" s="17">
        <f t="shared" si="10"/>
        <v>27660000</v>
      </c>
      <c r="J39" s="28">
        <f t="shared" si="11"/>
        <v>111.03974307507025</v>
      </c>
      <c r="K39" s="22">
        <v>20</v>
      </c>
      <c r="L39" s="2">
        <v>571000000</v>
      </c>
      <c r="M39" s="22"/>
      <c r="N39" s="17">
        <f t="shared" si="12"/>
        <v>28550000</v>
      </c>
      <c r="O39" s="28">
        <f t="shared" si="13"/>
        <v>103.2176428054953</v>
      </c>
      <c r="P39" s="22">
        <v>20</v>
      </c>
      <c r="Q39" s="2">
        <v>612600000</v>
      </c>
      <c r="R39" s="22"/>
      <c r="S39" s="17">
        <f t="shared" si="14"/>
        <v>30630000</v>
      </c>
      <c r="T39" s="28">
        <f t="shared" si="15"/>
        <v>107.28546409807356</v>
      </c>
      <c r="U39" s="22">
        <v>21</v>
      </c>
      <c r="V39" s="2">
        <v>676600000</v>
      </c>
      <c r="W39" s="22"/>
      <c r="X39" s="17">
        <f t="shared" si="16"/>
        <v>32219047.619047619</v>
      </c>
      <c r="Y39" s="28">
        <f t="shared" si="17"/>
        <v>105.18787991853614</v>
      </c>
      <c r="Z39" s="22" t="s">
        <v>240</v>
      </c>
    </row>
    <row r="40" spans="1:26" s="7" customFormat="1" ht="21.75" customHeight="1">
      <c r="A40" s="93" t="s">
        <v>251</v>
      </c>
      <c r="B40" s="22">
        <v>4</v>
      </c>
      <c r="C40" s="2">
        <v>127008000</v>
      </c>
      <c r="D40" s="22" t="s">
        <v>252</v>
      </c>
      <c r="E40" s="17">
        <f t="shared" si="9"/>
        <v>31752000</v>
      </c>
      <c r="F40" s="22">
        <v>4</v>
      </c>
      <c r="G40" s="2">
        <v>127008000</v>
      </c>
      <c r="H40" s="22"/>
      <c r="I40" s="17">
        <f t="shared" si="10"/>
        <v>31752000</v>
      </c>
      <c r="J40" s="28">
        <f t="shared" si="11"/>
        <v>100</v>
      </c>
      <c r="K40" s="22">
        <v>4</v>
      </c>
      <c r="L40" s="2">
        <v>132430000</v>
      </c>
      <c r="M40" s="22"/>
      <c r="N40" s="17">
        <f t="shared" si="12"/>
        <v>33107500</v>
      </c>
      <c r="O40" s="28">
        <f t="shared" si="13"/>
        <v>104.26902242378434</v>
      </c>
      <c r="P40" s="22">
        <v>4</v>
      </c>
      <c r="Q40" s="2">
        <v>138200000</v>
      </c>
      <c r="R40" s="22"/>
      <c r="S40" s="17">
        <f t="shared" si="14"/>
        <v>34550000</v>
      </c>
      <c r="T40" s="28">
        <f t="shared" si="15"/>
        <v>104.35701880238616</v>
      </c>
      <c r="U40" s="22">
        <v>4</v>
      </c>
      <c r="V40" s="2">
        <v>141456000</v>
      </c>
      <c r="W40" s="22"/>
      <c r="X40" s="17">
        <f t="shared" si="16"/>
        <v>35364000</v>
      </c>
      <c r="Y40" s="28">
        <f t="shared" si="17"/>
        <v>102.35600578871201</v>
      </c>
      <c r="Z40" s="22"/>
    </row>
    <row r="41" spans="1:26" s="7" customFormat="1" ht="21.75" customHeight="1">
      <c r="A41" s="93" t="s">
        <v>253</v>
      </c>
      <c r="B41" s="22">
        <v>36</v>
      </c>
      <c r="C41" s="2">
        <v>810000000</v>
      </c>
      <c r="D41" s="22" t="s">
        <v>256</v>
      </c>
      <c r="E41" s="17">
        <f t="shared" si="9"/>
        <v>22500000</v>
      </c>
      <c r="F41" s="22">
        <v>36</v>
      </c>
      <c r="G41" s="2">
        <v>830000000</v>
      </c>
      <c r="H41" s="22"/>
      <c r="I41" s="17">
        <f t="shared" si="10"/>
        <v>23055555.555555556</v>
      </c>
      <c r="J41" s="28">
        <f t="shared" si="11"/>
        <v>102.46913580246915</v>
      </c>
      <c r="K41" s="22">
        <v>36</v>
      </c>
      <c r="L41" s="2">
        <v>865000000</v>
      </c>
      <c r="M41" s="22"/>
      <c r="N41" s="17">
        <f t="shared" si="12"/>
        <v>24027777.777777776</v>
      </c>
      <c r="O41" s="28">
        <f t="shared" si="13"/>
        <v>104.21686746987952</v>
      </c>
      <c r="P41" s="22">
        <v>36</v>
      </c>
      <c r="Q41" s="2">
        <v>945000000</v>
      </c>
      <c r="R41" s="22"/>
      <c r="S41" s="17">
        <f t="shared" si="14"/>
        <v>26250000</v>
      </c>
      <c r="T41" s="28">
        <f t="shared" si="15"/>
        <v>109.24855491329481</v>
      </c>
      <c r="U41" s="22">
        <v>37</v>
      </c>
      <c r="V41" s="2">
        <v>1089938000</v>
      </c>
      <c r="W41" s="22"/>
      <c r="X41" s="17">
        <f t="shared" si="16"/>
        <v>29457783.783783782</v>
      </c>
      <c r="Y41" s="28">
        <f t="shared" si="17"/>
        <v>112.2201287001287</v>
      </c>
      <c r="Z41" s="22"/>
    </row>
    <row r="42" spans="1:26" s="7" customFormat="1" ht="21.75" customHeight="1">
      <c r="A42" s="93" t="s">
        <v>254</v>
      </c>
      <c r="B42" s="22">
        <v>4</v>
      </c>
      <c r="C42" s="2">
        <v>96200090</v>
      </c>
      <c r="D42" s="22" t="s">
        <v>255</v>
      </c>
      <c r="E42" s="17">
        <f t="shared" ref="E42:E48" si="18">C42/B42</f>
        <v>24050022.5</v>
      </c>
      <c r="F42" s="22">
        <v>4</v>
      </c>
      <c r="G42" s="2">
        <v>109096380</v>
      </c>
      <c r="H42" s="22"/>
      <c r="I42" s="17">
        <f t="shared" si="10"/>
        <v>27274095</v>
      </c>
      <c r="J42" s="28">
        <f t="shared" si="11"/>
        <v>113.40569431899699</v>
      </c>
      <c r="K42" s="22">
        <v>4</v>
      </c>
      <c r="L42" s="2">
        <v>120784140</v>
      </c>
      <c r="M42" s="22"/>
      <c r="N42" s="17">
        <f t="shared" si="12"/>
        <v>30196035</v>
      </c>
      <c r="O42" s="28">
        <f t="shared" si="13"/>
        <v>110.71324273087704</v>
      </c>
      <c r="P42" s="22">
        <v>4</v>
      </c>
      <c r="Q42" s="2">
        <v>130411000</v>
      </c>
      <c r="R42" s="22"/>
      <c r="S42" s="17">
        <f t="shared" si="14"/>
        <v>32602750</v>
      </c>
      <c r="T42" s="28">
        <f t="shared" si="15"/>
        <v>107.97030139884259</v>
      </c>
      <c r="U42" s="22">
        <v>8</v>
      </c>
      <c r="V42" s="2">
        <v>199987000</v>
      </c>
      <c r="W42" s="22"/>
      <c r="X42" s="17">
        <f t="shared" si="16"/>
        <v>24998375</v>
      </c>
      <c r="Y42" s="28">
        <f t="shared" si="17"/>
        <v>76.675663862710962</v>
      </c>
      <c r="Z42" s="22"/>
    </row>
    <row r="43" spans="1:26" s="7" customFormat="1" ht="21.75" customHeight="1">
      <c r="A43" s="93" t="s">
        <v>257</v>
      </c>
      <c r="B43" s="22">
        <v>15</v>
      </c>
      <c r="C43" s="2">
        <v>290000000</v>
      </c>
      <c r="D43" s="22" t="s">
        <v>258</v>
      </c>
      <c r="E43" s="17">
        <f t="shared" si="18"/>
        <v>19333333.333333332</v>
      </c>
      <c r="F43" s="22">
        <v>15</v>
      </c>
      <c r="G43" s="2">
        <v>290000000</v>
      </c>
      <c r="H43" s="22"/>
      <c r="I43" s="17">
        <f t="shared" si="10"/>
        <v>19333333.333333332</v>
      </c>
      <c r="J43" s="28">
        <f t="shared" si="11"/>
        <v>100</v>
      </c>
      <c r="K43" s="22">
        <v>15</v>
      </c>
      <c r="L43" s="2">
        <v>360000000</v>
      </c>
      <c r="M43" s="22"/>
      <c r="N43" s="17">
        <f t="shared" si="12"/>
        <v>24000000</v>
      </c>
      <c r="O43" s="28">
        <f t="shared" si="13"/>
        <v>124.13793103448276</v>
      </c>
      <c r="P43" s="22">
        <v>15</v>
      </c>
      <c r="Q43" s="2">
        <v>340000000</v>
      </c>
      <c r="R43" s="22"/>
      <c r="S43" s="17">
        <f t="shared" si="14"/>
        <v>22666666.666666668</v>
      </c>
      <c r="T43" s="28">
        <f t="shared" si="15"/>
        <v>94.444444444444457</v>
      </c>
      <c r="U43" s="22">
        <v>15</v>
      </c>
      <c r="V43" s="2">
        <v>400000000</v>
      </c>
      <c r="W43" s="22"/>
      <c r="X43" s="17">
        <f t="shared" si="16"/>
        <v>26666666.666666668</v>
      </c>
      <c r="Y43" s="28">
        <f t="shared" si="17"/>
        <v>117.64705882352942</v>
      </c>
      <c r="Z43" s="22"/>
    </row>
    <row r="44" spans="1:26" s="7" customFormat="1" ht="21.75" customHeight="1">
      <c r="A44" s="93" t="s">
        <v>259</v>
      </c>
      <c r="B44" s="22">
        <v>3</v>
      </c>
      <c r="C44" s="2">
        <v>60900000</v>
      </c>
      <c r="D44" s="22" t="s">
        <v>260</v>
      </c>
      <c r="E44" s="17">
        <f t="shared" si="18"/>
        <v>20300000</v>
      </c>
      <c r="F44" s="22">
        <v>3</v>
      </c>
      <c r="G44" s="2">
        <v>70000000</v>
      </c>
      <c r="H44" s="22"/>
      <c r="I44" s="17">
        <f t="shared" si="10"/>
        <v>23333333.333333332</v>
      </c>
      <c r="J44" s="28">
        <f t="shared" si="11"/>
        <v>114.94252873563217</v>
      </c>
      <c r="K44" s="22">
        <v>5</v>
      </c>
      <c r="L44" s="2">
        <v>80000000</v>
      </c>
      <c r="M44" s="22"/>
      <c r="N44" s="17">
        <f t="shared" si="12"/>
        <v>16000000</v>
      </c>
      <c r="O44" s="28">
        <f t="shared" si="13"/>
        <v>68.571428571428569</v>
      </c>
      <c r="P44" s="22">
        <v>5</v>
      </c>
      <c r="Q44" s="2">
        <v>90000000</v>
      </c>
      <c r="R44" s="22"/>
      <c r="S44" s="17">
        <f t="shared" si="14"/>
        <v>18000000</v>
      </c>
      <c r="T44" s="28">
        <f t="shared" si="15"/>
        <v>112.5</v>
      </c>
      <c r="U44" s="22">
        <v>5</v>
      </c>
      <c r="V44" s="2">
        <v>99000000</v>
      </c>
      <c r="W44" s="22"/>
      <c r="X44" s="17">
        <f t="shared" si="16"/>
        <v>19800000</v>
      </c>
      <c r="Y44" s="28">
        <f t="shared" si="17"/>
        <v>110</v>
      </c>
      <c r="Z44" s="22"/>
    </row>
    <row r="45" spans="1:26" s="7" customFormat="1" ht="21.75" customHeight="1">
      <c r="A45" s="93" t="s">
        <v>261</v>
      </c>
      <c r="B45" s="22">
        <v>5</v>
      </c>
      <c r="C45" s="2">
        <v>152000000</v>
      </c>
      <c r="D45" s="22" t="s">
        <v>262</v>
      </c>
      <c r="E45" s="17">
        <f t="shared" si="18"/>
        <v>30400000</v>
      </c>
      <c r="F45" s="22">
        <v>5</v>
      </c>
      <c r="G45" s="2">
        <v>167200000</v>
      </c>
      <c r="H45" s="22"/>
      <c r="I45" s="17">
        <f t="shared" si="10"/>
        <v>33440000</v>
      </c>
      <c r="J45" s="28">
        <f t="shared" si="11"/>
        <v>110</v>
      </c>
      <c r="K45" s="22">
        <v>5</v>
      </c>
      <c r="L45" s="2">
        <v>174000000</v>
      </c>
      <c r="M45" s="22"/>
      <c r="N45" s="17">
        <f t="shared" si="12"/>
        <v>34800000</v>
      </c>
      <c r="O45" s="28">
        <f t="shared" si="13"/>
        <v>104.06698564593302</v>
      </c>
      <c r="P45" s="22">
        <v>5</v>
      </c>
      <c r="Q45" s="2">
        <v>164598000</v>
      </c>
      <c r="R45" s="22"/>
      <c r="S45" s="17">
        <f t="shared" si="14"/>
        <v>32919600</v>
      </c>
      <c r="T45" s="28">
        <f t="shared" si="15"/>
        <v>94.596551724137925</v>
      </c>
      <c r="U45" s="22">
        <v>5</v>
      </c>
      <c r="V45" s="2">
        <v>174473000</v>
      </c>
      <c r="W45" s="22"/>
      <c r="X45" s="17">
        <f t="shared" si="16"/>
        <v>34894600</v>
      </c>
      <c r="Y45" s="28">
        <f t="shared" si="17"/>
        <v>105.99946536409919</v>
      </c>
      <c r="Z45" s="22"/>
    </row>
    <row r="46" spans="1:26" s="7" customFormat="1" ht="21.75" customHeight="1">
      <c r="A46" s="93" t="s">
        <v>263</v>
      </c>
      <c r="B46" s="22">
        <v>2</v>
      </c>
      <c r="C46" s="2">
        <v>40040000</v>
      </c>
      <c r="D46" s="22" t="s">
        <v>262</v>
      </c>
      <c r="E46" s="17">
        <f t="shared" si="18"/>
        <v>20020000</v>
      </c>
      <c r="F46" s="22">
        <v>2</v>
      </c>
      <c r="G46" s="2">
        <v>45628000</v>
      </c>
      <c r="H46" s="22"/>
      <c r="I46" s="17">
        <f t="shared" si="10"/>
        <v>22814000</v>
      </c>
      <c r="J46" s="28">
        <f t="shared" si="11"/>
        <v>113.95604395604396</v>
      </c>
      <c r="K46" s="22">
        <v>2</v>
      </c>
      <c r="L46" s="2">
        <v>47910000</v>
      </c>
      <c r="M46" s="22"/>
      <c r="N46" s="17">
        <f t="shared" si="12"/>
        <v>23955000</v>
      </c>
      <c r="O46" s="28">
        <f t="shared" si="13"/>
        <v>105.00131498202857</v>
      </c>
      <c r="P46" s="22">
        <v>4</v>
      </c>
      <c r="Q46" s="2">
        <v>83930000</v>
      </c>
      <c r="R46" s="22"/>
      <c r="S46" s="17">
        <f t="shared" si="14"/>
        <v>20982500</v>
      </c>
      <c r="T46" s="28">
        <f t="shared" si="15"/>
        <v>87.591317052807341</v>
      </c>
      <c r="U46" s="22">
        <v>4</v>
      </c>
      <c r="V46" s="2">
        <v>94860000</v>
      </c>
      <c r="W46" s="22"/>
      <c r="X46" s="17">
        <f t="shared" si="16"/>
        <v>23715000</v>
      </c>
      <c r="Y46" s="28">
        <f t="shared" si="17"/>
        <v>113.02275705945431</v>
      </c>
      <c r="Z46" s="22"/>
    </row>
    <row r="47" spans="1:26" s="7" customFormat="1" ht="21.75" customHeight="1">
      <c r="A47" s="93" t="s">
        <v>264</v>
      </c>
      <c r="B47" s="22">
        <v>5</v>
      </c>
      <c r="C47" s="2">
        <v>84400000</v>
      </c>
      <c r="D47" s="22" t="s">
        <v>262</v>
      </c>
      <c r="E47" s="17">
        <f t="shared" si="18"/>
        <v>16880000</v>
      </c>
      <c r="F47" s="22">
        <v>5</v>
      </c>
      <c r="G47" s="2">
        <v>91000000</v>
      </c>
      <c r="H47" s="22"/>
      <c r="I47" s="17">
        <f t="shared" si="10"/>
        <v>18200000</v>
      </c>
      <c r="J47" s="28">
        <f t="shared" si="11"/>
        <v>107.81990521327015</v>
      </c>
      <c r="K47" s="22">
        <v>5</v>
      </c>
      <c r="L47" s="2">
        <v>99500000</v>
      </c>
      <c r="M47" s="22"/>
      <c r="N47" s="17">
        <f t="shared" si="12"/>
        <v>19900000</v>
      </c>
      <c r="O47" s="28">
        <f t="shared" si="13"/>
        <v>109.34065934065934</v>
      </c>
      <c r="P47" s="22">
        <v>5</v>
      </c>
      <c r="Q47" s="2">
        <v>131076000</v>
      </c>
      <c r="R47" s="22"/>
      <c r="S47" s="17">
        <f t="shared" si="14"/>
        <v>26215200</v>
      </c>
      <c r="T47" s="28">
        <f t="shared" si="15"/>
        <v>131.73467336683416</v>
      </c>
      <c r="U47" s="22">
        <v>6</v>
      </c>
      <c r="V47" s="2">
        <v>154356000</v>
      </c>
      <c r="W47" s="22"/>
      <c r="X47" s="17">
        <f t="shared" si="16"/>
        <v>25726000</v>
      </c>
      <c r="Y47" s="28">
        <f t="shared" si="17"/>
        <v>98.133907046293757</v>
      </c>
      <c r="Z47" s="22"/>
    </row>
    <row r="48" spans="1:26" s="7" customFormat="1" ht="21.75" customHeight="1">
      <c r="A48" s="93" t="s">
        <v>265</v>
      </c>
      <c r="B48" s="22">
        <v>1</v>
      </c>
      <c r="C48" s="2">
        <v>49700000</v>
      </c>
      <c r="D48" s="22" t="s">
        <v>262</v>
      </c>
      <c r="E48" s="17">
        <f t="shared" si="18"/>
        <v>49700000</v>
      </c>
      <c r="F48" s="22">
        <v>2</v>
      </c>
      <c r="G48" s="2">
        <v>49810000</v>
      </c>
      <c r="H48" s="22"/>
      <c r="I48" s="17">
        <f t="shared" si="10"/>
        <v>24905000</v>
      </c>
      <c r="J48" s="28">
        <f t="shared" si="11"/>
        <v>50.110663983903422</v>
      </c>
      <c r="K48" s="22">
        <v>2</v>
      </c>
      <c r="L48" s="2">
        <v>51813000</v>
      </c>
      <c r="M48" s="22"/>
      <c r="N48" s="17">
        <f t="shared" si="12"/>
        <v>25906500</v>
      </c>
      <c r="O48" s="28">
        <f t="shared" si="13"/>
        <v>104.02128086729573</v>
      </c>
      <c r="P48" s="22">
        <v>3</v>
      </c>
      <c r="Q48" s="2">
        <v>91167000</v>
      </c>
      <c r="R48" s="22"/>
      <c r="S48" s="17">
        <f t="shared" si="14"/>
        <v>30389000</v>
      </c>
      <c r="T48" s="28">
        <f t="shared" si="15"/>
        <v>117.30260745372783</v>
      </c>
      <c r="U48" s="22">
        <v>3</v>
      </c>
      <c r="V48" s="2">
        <v>91167000</v>
      </c>
      <c r="W48" s="22"/>
      <c r="X48" s="17">
        <f t="shared" si="16"/>
        <v>30389000</v>
      </c>
      <c r="Y48" s="28">
        <f t="shared" si="17"/>
        <v>100</v>
      </c>
      <c r="Z48" s="22"/>
    </row>
    <row r="49" spans="1:26" s="7" customFormat="1" ht="21.75" customHeight="1">
      <c r="A49" s="93" t="s">
        <v>266</v>
      </c>
      <c r="B49" s="22"/>
      <c r="C49" s="2"/>
      <c r="D49" s="22"/>
      <c r="E49" s="17"/>
      <c r="F49" s="22"/>
      <c r="G49" s="2"/>
      <c r="H49" s="22"/>
      <c r="I49" s="17"/>
      <c r="J49" s="28"/>
      <c r="K49" s="22">
        <v>3</v>
      </c>
      <c r="L49" s="2">
        <v>33600000</v>
      </c>
      <c r="M49" s="22"/>
      <c r="N49" s="17">
        <f t="shared" ref="N49:N61" si="19">L49/K49</f>
        <v>11200000</v>
      </c>
      <c r="O49" s="28" t="e">
        <f t="shared" ref="O49:O61" si="20">(N49*100)/I49</f>
        <v>#DIV/0!</v>
      </c>
      <c r="P49" s="22">
        <v>3</v>
      </c>
      <c r="Q49" s="2">
        <v>92400000</v>
      </c>
      <c r="R49" s="22"/>
      <c r="S49" s="17">
        <f t="shared" si="14"/>
        <v>30800000</v>
      </c>
      <c r="T49" s="28">
        <f t="shared" si="15"/>
        <v>275</v>
      </c>
      <c r="U49" s="22">
        <v>4</v>
      </c>
      <c r="V49" s="2">
        <v>138996000</v>
      </c>
      <c r="W49" s="22"/>
      <c r="X49" s="17">
        <f t="shared" si="16"/>
        <v>34749000</v>
      </c>
      <c r="Y49" s="28">
        <f t="shared" si="17"/>
        <v>112.82142857142857</v>
      </c>
      <c r="Z49" s="22"/>
    </row>
    <row r="50" spans="1:26" s="7" customFormat="1" ht="21.75" customHeight="1">
      <c r="A50" s="93" t="s">
        <v>267</v>
      </c>
      <c r="B50" s="22">
        <v>2</v>
      </c>
      <c r="C50" s="2">
        <v>40280000</v>
      </c>
      <c r="D50" s="22" t="s">
        <v>268</v>
      </c>
      <c r="E50" s="17">
        <f t="shared" ref="E50:E61" si="21">C50/B50</f>
        <v>20140000</v>
      </c>
      <c r="F50" s="22">
        <v>2</v>
      </c>
      <c r="G50" s="2">
        <v>46080000</v>
      </c>
      <c r="H50" s="22"/>
      <c r="I50" s="17">
        <f t="shared" ref="I50:I61" si="22">G50/F50</f>
        <v>23040000</v>
      </c>
      <c r="J50" s="28">
        <f t="shared" ref="J50:J61" si="23">(I50*100)/E50</f>
        <v>114.39920556107249</v>
      </c>
      <c r="K50" s="22">
        <v>2</v>
      </c>
      <c r="L50" s="2">
        <v>47930000</v>
      </c>
      <c r="M50" s="22"/>
      <c r="N50" s="17">
        <f t="shared" si="19"/>
        <v>23965000</v>
      </c>
      <c r="O50" s="28">
        <f t="shared" si="20"/>
        <v>104.01475694444444</v>
      </c>
      <c r="P50" s="22">
        <v>2</v>
      </c>
      <c r="Q50" s="2">
        <v>64395000</v>
      </c>
      <c r="R50" s="22"/>
      <c r="S50" s="17">
        <f t="shared" si="14"/>
        <v>32197500</v>
      </c>
      <c r="T50" s="28">
        <f t="shared" si="15"/>
        <v>134.35218026288337</v>
      </c>
      <c r="U50" s="22">
        <v>2</v>
      </c>
      <c r="V50" s="2">
        <v>67092000</v>
      </c>
      <c r="W50" s="22"/>
      <c r="X50" s="17">
        <f t="shared" si="16"/>
        <v>33546000</v>
      </c>
      <c r="Y50" s="28">
        <f t="shared" si="17"/>
        <v>104.18821337060331</v>
      </c>
      <c r="Z50" s="22"/>
    </row>
    <row r="51" spans="1:26" s="7" customFormat="1" ht="21.75" customHeight="1">
      <c r="A51" s="93" t="s">
        <v>269</v>
      </c>
      <c r="B51" s="22">
        <v>2</v>
      </c>
      <c r="C51" s="2">
        <v>39607000</v>
      </c>
      <c r="D51" s="22" t="s">
        <v>260</v>
      </c>
      <c r="E51" s="17">
        <f t="shared" si="21"/>
        <v>19803500</v>
      </c>
      <c r="F51" s="22">
        <v>2</v>
      </c>
      <c r="G51" s="2">
        <v>55500000</v>
      </c>
      <c r="H51" s="22"/>
      <c r="I51" s="17">
        <f t="shared" si="22"/>
        <v>27750000</v>
      </c>
      <c r="J51" s="28">
        <f t="shared" si="23"/>
        <v>140.12674527230035</v>
      </c>
      <c r="K51" s="22">
        <v>2</v>
      </c>
      <c r="L51" s="2">
        <v>54000000</v>
      </c>
      <c r="M51" s="22"/>
      <c r="N51" s="17">
        <f t="shared" si="19"/>
        <v>27000000</v>
      </c>
      <c r="O51" s="28">
        <f t="shared" si="20"/>
        <v>97.297297297297291</v>
      </c>
      <c r="P51" s="22">
        <v>3</v>
      </c>
      <c r="Q51" s="2">
        <v>76708000</v>
      </c>
      <c r="R51" s="22"/>
      <c r="S51" s="17">
        <f t="shared" si="14"/>
        <v>25569333.333333332</v>
      </c>
      <c r="T51" s="28">
        <f t="shared" si="15"/>
        <v>94.701234567901224</v>
      </c>
      <c r="U51" s="22">
        <v>4</v>
      </c>
      <c r="V51" s="2">
        <v>105300000</v>
      </c>
      <c r="W51" s="22"/>
      <c r="X51" s="17">
        <f t="shared" si="16"/>
        <v>26325000</v>
      </c>
      <c r="Y51" s="28">
        <f t="shared" si="17"/>
        <v>102.95536319549461</v>
      </c>
      <c r="Z51" s="22"/>
    </row>
    <row r="52" spans="1:26" s="7" customFormat="1" ht="21.75" customHeight="1">
      <c r="A52" s="93" t="s">
        <v>270</v>
      </c>
      <c r="B52" s="22">
        <v>3</v>
      </c>
      <c r="C52" s="2">
        <v>58600000</v>
      </c>
      <c r="D52" s="22" t="s">
        <v>271</v>
      </c>
      <c r="E52" s="17">
        <f t="shared" si="21"/>
        <v>19533333.333333332</v>
      </c>
      <c r="F52" s="22">
        <v>3</v>
      </c>
      <c r="G52" s="2">
        <v>60400000</v>
      </c>
      <c r="H52" s="22"/>
      <c r="I52" s="17">
        <f t="shared" si="22"/>
        <v>20133333.333333332</v>
      </c>
      <c r="J52" s="28">
        <f t="shared" si="23"/>
        <v>103.0716723549488</v>
      </c>
      <c r="K52" s="22">
        <v>4</v>
      </c>
      <c r="L52" s="2">
        <v>81000000</v>
      </c>
      <c r="M52" s="22"/>
      <c r="N52" s="17">
        <f t="shared" si="19"/>
        <v>20250000</v>
      </c>
      <c r="O52" s="28">
        <f t="shared" si="20"/>
        <v>100.57947019867551</v>
      </c>
      <c r="P52" s="22">
        <v>2</v>
      </c>
      <c r="Q52" s="2">
        <v>66000000</v>
      </c>
      <c r="R52" s="22"/>
      <c r="S52" s="17">
        <f t="shared" si="14"/>
        <v>33000000</v>
      </c>
      <c r="T52" s="28">
        <f t="shared" si="15"/>
        <v>162.96296296296296</v>
      </c>
      <c r="U52" s="22">
        <v>2</v>
      </c>
      <c r="V52" s="2">
        <v>66000000</v>
      </c>
      <c r="W52" s="22"/>
      <c r="X52" s="17">
        <f t="shared" si="16"/>
        <v>33000000</v>
      </c>
      <c r="Y52" s="28">
        <f t="shared" si="17"/>
        <v>100</v>
      </c>
      <c r="Z52" s="22"/>
    </row>
    <row r="53" spans="1:26" s="7" customFormat="1" ht="21.75" customHeight="1">
      <c r="A53" s="93" t="s">
        <v>272</v>
      </c>
      <c r="B53" s="22">
        <v>1</v>
      </c>
      <c r="C53" s="2">
        <v>21600000</v>
      </c>
      <c r="D53" s="22" t="s">
        <v>273</v>
      </c>
      <c r="E53" s="17">
        <f t="shared" si="21"/>
        <v>21600000</v>
      </c>
      <c r="F53" s="22">
        <v>2</v>
      </c>
      <c r="G53" s="2">
        <v>55800000</v>
      </c>
      <c r="H53" s="22"/>
      <c r="I53" s="17">
        <f t="shared" si="22"/>
        <v>27900000</v>
      </c>
      <c r="J53" s="28">
        <f t="shared" si="23"/>
        <v>129.16666666666666</v>
      </c>
      <c r="K53" s="22">
        <v>4</v>
      </c>
      <c r="L53" s="2">
        <v>95600000</v>
      </c>
      <c r="M53" s="22"/>
      <c r="N53" s="17">
        <f t="shared" si="19"/>
        <v>23900000</v>
      </c>
      <c r="O53" s="28">
        <f t="shared" si="20"/>
        <v>85.663082437275989</v>
      </c>
      <c r="P53" s="22">
        <v>4</v>
      </c>
      <c r="Q53" s="2">
        <v>123720000</v>
      </c>
      <c r="R53" s="22"/>
      <c r="S53" s="17">
        <f t="shared" si="14"/>
        <v>30930000</v>
      </c>
      <c r="T53" s="28">
        <f t="shared" si="15"/>
        <v>129.41422594142259</v>
      </c>
      <c r="U53" s="22">
        <v>4</v>
      </c>
      <c r="V53" s="2">
        <v>114600000</v>
      </c>
      <c r="W53" s="22"/>
      <c r="X53" s="17">
        <f t="shared" si="16"/>
        <v>28650000</v>
      </c>
      <c r="Y53" s="28">
        <f t="shared" si="17"/>
        <v>92.628516003879724</v>
      </c>
      <c r="Z53" s="22"/>
    </row>
    <row r="54" spans="1:26" s="7" customFormat="1" ht="21.75" customHeight="1">
      <c r="A54" s="93" t="s">
        <v>232</v>
      </c>
      <c r="B54" s="22">
        <v>153</v>
      </c>
      <c r="C54" s="2">
        <v>9042698000</v>
      </c>
      <c r="D54" s="22" t="s">
        <v>274</v>
      </c>
      <c r="E54" s="17">
        <f t="shared" si="21"/>
        <v>59102601.307189539</v>
      </c>
      <c r="F54" s="22">
        <v>157</v>
      </c>
      <c r="G54" s="2">
        <v>9147853000</v>
      </c>
      <c r="H54" s="22"/>
      <c r="I54" s="17">
        <f t="shared" si="22"/>
        <v>58266579.617834397</v>
      </c>
      <c r="J54" s="28">
        <f t="shared" si="23"/>
        <v>98.585473953997621</v>
      </c>
      <c r="K54" s="22">
        <v>155</v>
      </c>
      <c r="L54" s="2">
        <v>8458815000</v>
      </c>
      <c r="M54" s="22"/>
      <c r="N54" s="17">
        <f t="shared" si="19"/>
        <v>54573000</v>
      </c>
      <c r="O54" s="28">
        <f t="shared" si="20"/>
        <v>93.660895075598617</v>
      </c>
      <c r="P54" s="22">
        <v>161</v>
      </c>
      <c r="Q54" s="2">
        <v>8962173000</v>
      </c>
      <c r="R54" s="22"/>
      <c r="S54" s="17">
        <f t="shared" si="14"/>
        <v>55665670.807453416</v>
      </c>
      <c r="T54" s="28">
        <f t="shared" si="15"/>
        <v>102.00221869322451</v>
      </c>
      <c r="U54" s="22">
        <v>160</v>
      </c>
      <c r="V54" s="2">
        <v>9814785000</v>
      </c>
      <c r="W54" s="22"/>
      <c r="X54" s="17">
        <f t="shared" si="16"/>
        <v>61342406.25</v>
      </c>
      <c r="Y54" s="28">
        <f t="shared" si="17"/>
        <v>110.19791077733045</v>
      </c>
      <c r="Z54" s="22"/>
    </row>
    <row r="55" spans="1:26" s="7" customFormat="1" ht="21.75" customHeight="1">
      <c r="A55" s="93" t="s">
        <v>275</v>
      </c>
      <c r="B55" s="22">
        <v>99</v>
      </c>
      <c r="C55" s="2">
        <v>3728014000</v>
      </c>
      <c r="D55" s="22"/>
      <c r="E55" s="17">
        <f t="shared" si="21"/>
        <v>37656707.070707068</v>
      </c>
      <c r="F55" s="22">
        <v>115</v>
      </c>
      <c r="G55" s="2">
        <v>5403994280</v>
      </c>
      <c r="H55" s="22"/>
      <c r="I55" s="17">
        <f t="shared" si="22"/>
        <v>46991254.608695649</v>
      </c>
      <c r="J55" s="28">
        <f t="shared" si="23"/>
        <v>124.78853905218354</v>
      </c>
      <c r="K55" s="22">
        <v>116</v>
      </c>
      <c r="L55" s="2">
        <v>5634790240</v>
      </c>
      <c r="M55" s="22"/>
      <c r="N55" s="17">
        <f t="shared" si="19"/>
        <v>48575777.931034483</v>
      </c>
      <c r="O55" s="28">
        <f t="shared" si="20"/>
        <v>103.37195364442476</v>
      </c>
      <c r="P55" s="22">
        <v>123</v>
      </c>
      <c r="Q55" s="2">
        <v>6856864720</v>
      </c>
      <c r="R55" s="22"/>
      <c r="S55" s="17">
        <f t="shared" si="14"/>
        <v>55746867.642276421</v>
      </c>
      <c r="T55" s="28">
        <f t="shared" si="15"/>
        <v>114.7626862948507</v>
      </c>
      <c r="U55" s="22">
        <v>72</v>
      </c>
      <c r="V55" s="2">
        <v>8247874920</v>
      </c>
      <c r="W55" s="22"/>
      <c r="X55" s="17">
        <f t="shared" si="16"/>
        <v>114553818.33333333</v>
      </c>
      <c r="Y55" s="28">
        <f t="shared" si="17"/>
        <v>205.4892466217417</v>
      </c>
      <c r="Z55" s="22"/>
    </row>
    <row r="56" spans="1:26" s="7" customFormat="1" ht="21.75" customHeight="1">
      <c r="A56" s="93" t="s">
        <v>276</v>
      </c>
      <c r="B56" s="22">
        <v>100</v>
      </c>
      <c r="C56" s="2">
        <v>3969402000</v>
      </c>
      <c r="D56" s="22" t="s">
        <v>278</v>
      </c>
      <c r="E56" s="17">
        <f t="shared" si="21"/>
        <v>39694020</v>
      </c>
      <c r="F56" s="22">
        <v>100</v>
      </c>
      <c r="G56" s="2">
        <v>4161780000</v>
      </c>
      <c r="H56" s="22"/>
      <c r="I56" s="17">
        <f t="shared" si="22"/>
        <v>41617800</v>
      </c>
      <c r="J56" s="28">
        <f t="shared" si="23"/>
        <v>104.84652348137075</v>
      </c>
      <c r="K56" s="22">
        <v>100</v>
      </c>
      <c r="L56" s="2">
        <v>4177564000</v>
      </c>
      <c r="M56" s="22"/>
      <c r="N56" s="17">
        <f t="shared" si="19"/>
        <v>41775640</v>
      </c>
      <c r="O56" s="28">
        <f t="shared" si="20"/>
        <v>100.3792607970628</v>
      </c>
      <c r="P56" s="22">
        <v>101</v>
      </c>
      <c r="Q56" s="2">
        <v>4539464000</v>
      </c>
      <c r="R56" s="22"/>
      <c r="S56" s="17">
        <f t="shared" ref="S56:S61" si="24">Q56/P56</f>
        <v>44945188.118811883</v>
      </c>
      <c r="T56" s="28">
        <f t="shared" ref="T56:T61" si="25">(S56*100)/N56</f>
        <v>107.58707255906046</v>
      </c>
      <c r="U56" s="22">
        <v>101</v>
      </c>
      <c r="V56" s="2">
        <v>5407223000</v>
      </c>
      <c r="W56" s="22"/>
      <c r="X56" s="17">
        <f t="shared" ref="X56:X61" si="26">V56/U56</f>
        <v>53536861.386138611</v>
      </c>
      <c r="Y56" s="28">
        <f t="shared" ref="Y56:Y61" si="27">(X56*100)/S56</f>
        <v>119.11589121535053</v>
      </c>
      <c r="Z56" s="22"/>
    </row>
    <row r="57" spans="1:26" s="7" customFormat="1" ht="21.75" customHeight="1">
      <c r="A57" s="93" t="s">
        <v>233</v>
      </c>
      <c r="B57" s="22">
        <v>101</v>
      </c>
      <c r="C57" s="2">
        <v>3064136040</v>
      </c>
      <c r="D57" s="22" t="s">
        <v>274</v>
      </c>
      <c r="E57" s="17">
        <f t="shared" si="21"/>
        <v>30337980.594059408</v>
      </c>
      <c r="F57" s="22">
        <v>96</v>
      </c>
      <c r="G57" s="2">
        <v>2978788800</v>
      </c>
      <c r="H57" s="22"/>
      <c r="I57" s="17">
        <f t="shared" si="22"/>
        <v>31029050</v>
      </c>
      <c r="J57" s="28">
        <f t="shared" si="23"/>
        <v>102.2779017996864</v>
      </c>
      <c r="K57" s="22">
        <v>93</v>
      </c>
      <c r="L57" s="2">
        <v>3377268830</v>
      </c>
      <c r="M57" s="22"/>
      <c r="N57" s="17">
        <f t="shared" si="19"/>
        <v>36314718.602150537</v>
      </c>
      <c r="O57" s="28">
        <f t="shared" si="20"/>
        <v>117.03458082716207</v>
      </c>
      <c r="P57" s="22">
        <v>90</v>
      </c>
      <c r="Q57" s="2">
        <v>3195743650</v>
      </c>
      <c r="R57" s="22"/>
      <c r="S57" s="17">
        <f t="shared" si="24"/>
        <v>35508262.777777776</v>
      </c>
      <c r="T57" s="28">
        <f t="shared" si="25"/>
        <v>97.77925905689105</v>
      </c>
      <c r="U57" s="22">
        <v>92</v>
      </c>
      <c r="V57" s="2">
        <v>3680216000</v>
      </c>
      <c r="W57" s="22"/>
      <c r="X57" s="17">
        <f t="shared" si="26"/>
        <v>40002347.826086953</v>
      </c>
      <c r="Y57" s="28">
        <f t="shared" si="27"/>
        <v>112.65644865938562</v>
      </c>
      <c r="Z57" s="22"/>
    </row>
    <row r="58" spans="1:26" s="7" customFormat="1" ht="21.75" customHeight="1">
      <c r="A58" s="93" t="s">
        <v>277</v>
      </c>
      <c r="B58" s="22">
        <v>306</v>
      </c>
      <c r="C58" s="2">
        <v>16087044000</v>
      </c>
      <c r="D58" s="22" t="s">
        <v>274</v>
      </c>
      <c r="E58" s="17">
        <f t="shared" si="21"/>
        <v>52572039.215686277</v>
      </c>
      <c r="F58" s="22">
        <v>303</v>
      </c>
      <c r="G58" s="25">
        <v>17244227000</v>
      </c>
      <c r="H58" s="22"/>
      <c r="I58" s="17">
        <f t="shared" si="22"/>
        <v>56911640.264026403</v>
      </c>
      <c r="J58" s="28">
        <f t="shared" si="23"/>
        <v>108.25458002596424</v>
      </c>
      <c r="K58" s="22">
        <v>306</v>
      </c>
      <c r="L58" s="2">
        <v>19983314000</v>
      </c>
      <c r="M58" s="22"/>
      <c r="N58" s="17">
        <f t="shared" si="19"/>
        <v>65304947.712418303</v>
      </c>
      <c r="O58" s="28">
        <f t="shared" si="20"/>
        <v>114.74796264780522</v>
      </c>
      <c r="P58" s="22">
        <v>309</v>
      </c>
      <c r="Q58" s="2">
        <v>20150838400</v>
      </c>
      <c r="R58" s="22"/>
      <c r="S58" s="17">
        <f t="shared" si="24"/>
        <v>65213069.255663432</v>
      </c>
      <c r="T58" s="28">
        <f t="shared" si="25"/>
        <v>99.859308582315279</v>
      </c>
      <c r="U58" s="22">
        <v>310</v>
      </c>
      <c r="V58" s="2">
        <v>22231025000</v>
      </c>
      <c r="W58" s="22"/>
      <c r="X58" s="17">
        <f t="shared" si="26"/>
        <v>71712983.870967746</v>
      </c>
      <c r="Y58" s="28">
        <f t="shared" si="27"/>
        <v>109.96719628364959</v>
      </c>
      <c r="Z58" s="22"/>
    </row>
    <row r="59" spans="1:26" s="7" customFormat="1" ht="21.75" customHeight="1">
      <c r="A59" s="93" t="s">
        <v>279</v>
      </c>
      <c r="B59" s="22">
        <v>279</v>
      </c>
      <c r="C59" s="109">
        <v>16475855000</v>
      </c>
      <c r="D59" s="109" t="s">
        <v>274</v>
      </c>
      <c r="E59" s="17">
        <f t="shared" si="21"/>
        <v>59053243.727598563</v>
      </c>
      <c r="F59" s="108">
        <v>274</v>
      </c>
      <c r="G59" s="109">
        <v>15783521000</v>
      </c>
      <c r="H59" s="22"/>
      <c r="I59" s="17">
        <f t="shared" si="22"/>
        <v>57604091.240875915</v>
      </c>
      <c r="J59" s="28">
        <f t="shared" si="23"/>
        <v>97.54602390106237</v>
      </c>
      <c r="K59" s="22">
        <v>286</v>
      </c>
      <c r="L59" s="2">
        <v>15409633350</v>
      </c>
      <c r="M59" s="22"/>
      <c r="N59" s="17">
        <f t="shared" si="19"/>
        <v>53879836.888111889</v>
      </c>
      <c r="O59" s="28">
        <f t="shared" si="20"/>
        <v>93.53473985521137</v>
      </c>
      <c r="P59" s="22">
        <v>289</v>
      </c>
      <c r="Q59" s="2">
        <v>16120102000</v>
      </c>
      <c r="R59" s="22"/>
      <c r="S59" s="17">
        <f t="shared" si="24"/>
        <v>55778899.653979242</v>
      </c>
      <c r="T59" s="28">
        <f t="shared" si="25"/>
        <v>103.52462604853648</v>
      </c>
      <c r="U59" s="22">
        <v>298</v>
      </c>
      <c r="V59" s="2">
        <v>17737066530</v>
      </c>
      <c r="W59" s="22"/>
      <c r="X59" s="17">
        <f t="shared" si="26"/>
        <v>59520357.483221479</v>
      </c>
      <c r="Y59" s="28">
        <f t="shared" si="27"/>
        <v>106.70765800769131</v>
      </c>
      <c r="Z59" s="22"/>
    </row>
    <row r="60" spans="1:26" s="7" customFormat="1" ht="21.75" customHeight="1">
      <c r="A60" s="93" t="s">
        <v>280</v>
      </c>
      <c r="B60" s="22">
        <v>402</v>
      </c>
      <c r="C60" s="109">
        <v>22287304800</v>
      </c>
      <c r="D60" s="109" t="s">
        <v>250</v>
      </c>
      <c r="E60" s="17">
        <f t="shared" si="21"/>
        <v>55441056.716417909</v>
      </c>
      <c r="F60" s="108">
        <v>403</v>
      </c>
      <c r="G60" s="109">
        <v>23903970150</v>
      </c>
      <c r="H60" s="22"/>
      <c r="I60" s="17">
        <f t="shared" si="22"/>
        <v>59315062.406947888</v>
      </c>
      <c r="J60" s="28">
        <f t="shared" si="23"/>
        <v>106.98761156437835</v>
      </c>
      <c r="K60" s="22">
        <v>405</v>
      </c>
      <c r="L60" s="2">
        <v>25407223000</v>
      </c>
      <c r="M60" s="22"/>
      <c r="N60" s="17">
        <f t="shared" si="19"/>
        <v>62733883.950617284</v>
      </c>
      <c r="O60" s="28">
        <f t="shared" si="20"/>
        <v>105.76383367889525</v>
      </c>
      <c r="P60" s="22">
        <v>418</v>
      </c>
      <c r="Q60" s="2">
        <v>26338398610</v>
      </c>
      <c r="R60" s="22"/>
      <c r="S60" s="17">
        <f t="shared" si="24"/>
        <v>63010522.990430623</v>
      </c>
      <c r="T60" s="28">
        <f t="shared" si="25"/>
        <v>100.4409722822695</v>
      </c>
      <c r="U60" s="22">
        <v>417</v>
      </c>
      <c r="V60" s="2">
        <v>27921562680</v>
      </c>
      <c r="W60" s="22"/>
      <c r="X60" s="17">
        <f t="shared" si="26"/>
        <v>66958183.884892084</v>
      </c>
      <c r="Y60" s="28">
        <f t="shared" si="27"/>
        <v>106.2650819372837</v>
      </c>
      <c r="Z60" s="22"/>
    </row>
    <row r="61" spans="1:26" s="7" customFormat="1" ht="21.75" customHeight="1">
      <c r="A61" s="93" t="s">
        <v>281</v>
      </c>
      <c r="B61" s="22">
        <v>84</v>
      </c>
      <c r="C61" s="109">
        <v>4005411000</v>
      </c>
      <c r="D61" s="109"/>
      <c r="E61" s="17">
        <f t="shared" si="21"/>
        <v>47683464.285714284</v>
      </c>
      <c r="F61" s="108">
        <v>85</v>
      </c>
      <c r="G61" s="109">
        <v>4560254000</v>
      </c>
      <c r="H61" s="22"/>
      <c r="I61" s="17">
        <f t="shared" si="22"/>
        <v>53650047.058823526</v>
      </c>
      <c r="J61" s="28">
        <f t="shared" si="23"/>
        <v>112.51289700210981</v>
      </c>
      <c r="K61" s="22">
        <v>86</v>
      </c>
      <c r="L61" s="2">
        <v>4561224000</v>
      </c>
      <c r="M61" s="22"/>
      <c r="N61" s="17">
        <f t="shared" si="19"/>
        <v>53037488.372093022</v>
      </c>
      <c r="O61" s="28">
        <f t="shared" si="20"/>
        <v>98.858232713088057</v>
      </c>
      <c r="P61" s="22">
        <v>86</v>
      </c>
      <c r="Q61" s="2">
        <v>4784856000</v>
      </c>
      <c r="R61" s="22"/>
      <c r="S61" s="17">
        <f t="shared" si="24"/>
        <v>55637860.465116277</v>
      </c>
      <c r="T61" s="28">
        <f t="shared" si="25"/>
        <v>104.90289448621687</v>
      </c>
      <c r="U61" s="22">
        <v>86</v>
      </c>
      <c r="V61" s="2">
        <v>4968030000</v>
      </c>
      <c r="W61" s="22"/>
      <c r="X61" s="17">
        <f t="shared" si="26"/>
        <v>57767790.697674416</v>
      </c>
      <c r="Y61" s="28">
        <f t="shared" si="27"/>
        <v>103.82820298040318</v>
      </c>
      <c r="Z61" s="22"/>
    </row>
    <row r="62" spans="1:26" s="7" customFormat="1" ht="21.75" customHeight="1">
      <c r="A62" s="93"/>
      <c r="B62" s="22"/>
      <c r="C62" s="109"/>
      <c r="D62" s="109"/>
      <c r="E62" s="17"/>
      <c r="F62" s="108"/>
      <c r="G62" s="206"/>
      <c r="H62" s="22"/>
      <c r="I62" s="17"/>
      <c r="J62" s="28"/>
      <c r="K62" s="22"/>
      <c r="L62" s="2"/>
      <c r="M62" s="22"/>
      <c r="N62" s="17"/>
      <c r="O62" s="28"/>
      <c r="P62" s="22"/>
      <c r="Q62" s="2"/>
      <c r="R62" s="22"/>
      <c r="S62" s="17"/>
      <c r="T62" s="28"/>
      <c r="U62" s="22"/>
      <c r="V62" s="2"/>
      <c r="W62" s="22"/>
      <c r="X62" s="17"/>
      <c r="Y62" s="28"/>
      <c r="Z62" s="22"/>
    </row>
    <row r="63" spans="1:26" s="7" customFormat="1" ht="22.15" customHeight="1">
      <c r="A63" s="86" t="s">
        <v>221</v>
      </c>
      <c r="B63" s="150">
        <v>25</v>
      </c>
      <c r="C63" s="151">
        <v>921332000</v>
      </c>
      <c r="D63" s="22"/>
      <c r="E63" s="17">
        <f t="shared" ref="E63:E75" si="28">C63/B63</f>
        <v>36853280</v>
      </c>
      <c r="F63" s="151">
        <v>25</v>
      </c>
      <c r="G63" s="152">
        <v>829239000</v>
      </c>
      <c r="H63" s="22"/>
      <c r="I63" s="17">
        <f t="shared" ref="I63:I75" si="29">G63/F63</f>
        <v>33169560</v>
      </c>
      <c r="J63" s="28">
        <f t="shared" ref="J63:J75" si="30">(I63*100)/E63</f>
        <v>90.004363247993126</v>
      </c>
      <c r="K63" s="151">
        <v>25</v>
      </c>
      <c r="L63" s="151">
        <v>822864000</v>
      </c>
      <c r="M63" s="22"/>
      <c r="N63" s="17">
        <f t="shared" ref="N63:N75" si="31">L63/K63</f>
        <v>32914560</v>
      </c>
      <c r="O63" s="28">
        <f t="shared" ref="O63:O75" si="32">(N63*100)/I63</f>
        <v>99.231222844077521</v>
      </c>
      <c r="P63" s="151">
        <v>25</v>
      </c>
      <c r="Q63" s="151">
        <v>882116000</v>
      </c>
      <c r="R63" s="22"/>
      <c r="S63" s="17">
        <f t="shared" ref="S63:S75" si="33">Q63/P63</f>
        <v>35284640</v>
      </c>
      <c r="T63" s="28">
        <f t="shared" ref="T63:T75" si="34">(S63*100)/N63</f>
        <v>107.20070388302319</v>
      </c>
      <c r="U63" s="150">
        <v>25</v>
      </c>
      <c r="V63" s="143">
        <v>999068000</v>
      </c>
      <c r="W63" s="150" t="s">
        <v>222</v>
      </c>
      <c r="X63" s="17">
        <f t="shared" ref="X63:X75" si="35">V63/U63</f>
        <v>39962720</v>
      </c>
      <c r="Y63" s="28">
        <f t="shared" ref="Y63:Y75" si="36">(X63*100)/S63</f>
        <v>113.25812024722372</v>
      </c>
      <c r="Z63" s="178" t="s">
        <v>226</v>
      </c>
    </row>
    <row r="64" spans="1:26" s="7" customFormat="1" ht="22.15" customHeight="1">
      <c r="A64" s="87" t="s">
        <v>232</v>
      </c>
      <c r="B64" s="150">
        <v>2</v>
      </c>
      <c r="C64" s="151">
        <v>60237000</v>
      </c>
      <c r="D64" s="22"/>
      <c r="E64" s="17">
        <f t="shared" si="28"/>
        <v>30118500</v>
      </c>
      <c r="F64" s="151">
        <v>2</v>
      </c>
      <c r="G64" s="152">
        <v>61956000</v>
      </c>
      <c r="H64" s="22"/>
      <c r="I64" s="17">
        <f t="shared" si="29"/>
        <v>30978000</v>
      </c>
      <c r="J64" s="28">
        <f t="shared" si="30"/>
        <v>102.85372777528761</v>
      </c>
      <c r="K64" s="151">
        <v>6</v>
      </c>
      <c r="L64" s="151">
        <v>62460000</v>
      </c>
      <c r="M64" s="22"/>
      <c r="N64" s="17">
        <f t="shared" si="31"/>
        <v>10410000</v>
      </c>
      <c r="O64" s="28">
        <f t="shared" si="32"/>
        <v>33.604493511524311</v>
      </c>
      <c r="P64" s="151">
        <v>7</v>
      </c>
      <c r="Q64" s="151">
        <v>86104000</v>
      </c>
      <c r="R64" s="22"/>
      <c r="S64" s="17">
        <f t="shared" si="33"/>
        <v>12300571.428571429</v>
      </c>
      <c r="T64" s="28">
        <f t="shared" si="34"/>
        <v>118.16110882393303</v>
      </c>
      <c r="U64" s="150">
        <v>8</v>
      </c>
      <c r="V64" s="143">
        <v>157916000</v>
      </c>
      <c r="W64" s="150" t="s">
        <v>223</v>
      </c>
      <c r="X64" s="17">
        <f t="shared" si="35"/>
        <v>19739500</v>
      </c>
      <c r="Y64" s="28">
        <f t="shared" si="36"/>
        <v>160.47628449317105</v>
      </c>
      <c r="Z64" s="178"/>
    </row>
    <row r="65" spans="1:26" s="7" customFormat="1" ht="22.15" customHeight="1">
      <c r="A65" s="87" t="s">
        <v>63</v>
      </c>
      <c r="B65" s="153">
        <v>12</v>
      </c>
      <c r="C65" s="153">
        <v>258856000</v>
      </c>
      <c r="D65" s="22"/>
      <c r="E65" s="17">
        <f t="shared" si="28"/>
        <v>21571333.333333332</v>
      </c>
      <c r="F65" s="153">
        <v>12</v>
      </c>
      <c r="G65" s="154">
        <v>295862000</v>
      </c>
      <c r="H65" s="22"/>
      <c r="I65" s="17">
        <f t="shared" si="29"/>
        <v>24655166.666666668</v>
      </c>
      <c r="J65" s="28">
        <f t="shared" si="30"/>
        <v>114.29597923169641</v>
      </c>
      <c r="K65" s="155">
        <v>13</v>
      </c>
      <c r="L65" s="155">
        <v>349345000</v>
      </c>
      <c r="M65" s="22"/>
      <c r="N65" s="17">
        <f t="shared" si="31"/>
        <v>26872692.307692308</v>
      </c>
      <c r="O65" s="28">
        <f t="shared" si="32"/>
        <v>108.99416203916275</v>
      </c>
      <c r="P65" s="155">
        <v>15</v>
      </c>
      <c r="Q65" s="155">
        <v>273242000</v>
      </c>
      <c r="R65" s="22"/>
      <c r="S65" s="17">
        <f t="shared" si="33"/>
        <v>18216133.333333332</v>
      </c>
      <c r="T65" s="28">
        <f t="shared" si="34"/>
        <v>67.786781929992799</v>
      </c>
      <c r="U65" s="155">
        <v>15</v>
      </c>
      <c r="V65" s="143">
        <v>527410000</v>
      </c>
      <c r="W65" s="155" t="s">
        <v>223</v>
      </c>
      <c r="X65" s="17">
        <f t="shared" si="35"/>
        <v>35160666.666666664</v>
      </c>
      <c r="Y65" s="28">
        <f t="shared" si="36"/>
        <v>193.01937476669033</v>
      </c>
      <c r="Z65" s="179"/>
    </row>
    <row r="66" spans="1:26" s="7" customFormat="1" ht="22.15" customHeight="1">
      <c r="A66" s="180" t="s">
        <v>233</v>
      </c>
      <c r="B66" s="155">
        <v>18</v>
      </c>
      <c r="C66" s="155">
        <v>360644000</v>
      </c>
      <c r="D66" s="22"/>
      <c r="E66" s="17">
        <f t="shared" si="28"/>
        <v>20035777.777777776</v>
      </c>
      <c r="F66" s="155">
        <v>18</v>
      </c>
      <c r="G66" s="156">
        <v>470076000</v>
      </c>
      <c r="H66" s="22"/>
      <c r="I66" s="17">
        <f t="shared" si="29"/>
        <v>26115333.333333332</v>
      </c>
      <c r="J66" s="28">
        <f t="shared" si="30"/>
        <v>130.34349663379953</v>
      </c>
      <c r="K66" s="155">
        <v>18</v>
      </c>
      <c r="L66" s="155">
        <v>515767000</v>
      </c>
      <c r="M66" s="22"/>
      <c r="N66" s="17">
        <f t="shared" si="31"/>
        <v>28653722.222222224</v>
      </c>
      <c r="O66" s="28">
        <f t="shared" si="32"/>
        <v>109.71991763034063</v>
      </c>
      <c r="P66" s="155">
        <v>18</v>
      </c>
      <c r="Q66" s="155">
        <v>543851000</v>
      </c>
      <c r="R66" s="22"/>
      <c r="S66" s="17">
        <f t="shared" si="33"/>
        <v>30213944.444444444</v>
      </c>
      <c r="T66" s="28">
        <f t="shared" si="34"/>
        <v>105.44509439339855</v>
      </c>
      <c r="U66" s="157">
        <v>20</v>
      </c>
      <c r="V66" s="144">
        <v>590001000</v>
      </c>
      <c r="W66" s="157" t="s">
        <v>224</v>
      </c>
      <c r="X66" s="17">
        <f t="shared" si="35"/>
        <v>29500050</v>
      </c>
      <c r="Y66" s="28">
        <f t="shared" si="36"/>
        <v>97.637202101310834</v>
      </c>
      <c r="Z66" s="181" t="s">
        <v>227</v>
      </c>
    </row>
    <row r="67" spans="1:26" s="7" customFormat="1" ht="22.15" customHeight="1">
      <c r="A67" s="182" t="s">
        <v>64</v>
      </c>
      <c r="B67" s="145">
        <v>18</v>
      </c>
      <c r="C67" s="145">
        <v>473370000</v>
      </c>
      <c r="D67" s="22"/>
      <c r="E67" s="17">
        <f t="shared" si="28"/>
        <v>26298333.333333332</v>
      </c>
      <c r="F67" s="145">
        <v>18</v>
      </c>
      <c r="G67" s="158">
        <v>504457000</v>
      </c>
      <c r="H67" s="22"/>
      <c r="I67" s="17">
        <f t="shared" si="29"/>
        <v>28025388.888888888</v>
      </c>
      <c r="J67" s="28">
        <f t="shared" si="30"/>
        <v>106.56716733210808</v>
      </c>
      <c r="K67" s="145">
        <v>18</v>
      </c>
      <c r="L67" s="145">
        <v>507442000</v>
      </c>
      <c r="M67" s="22"/>
      <c r="N67" s="17">
        <f t="shared" si="31"/>
        <v>28191222.222222224</v>
      </c>
      <c r="O67" s="28">
        <f t="shared" si="32"/>
        <v>100.59172536013972</v>
      </c>
      <c r="P67" s="145">
        <v>18</v>
      </c>
      <c r="Q67" s="145">
        <v>566424000</v>
      </c>
      <c r="R67" s="22"/>
      <c r="S67" s="17">
        <f t="shared" si="33"/>
        <v>31468000</v>
      </c>
      <c r="T67" s="28">
        <f t="shared" si="34"/>
        <v>111.62339735378625</v>
      </c>
      <c r="U67" s="145">
        <v>18</v>
      </c>
      <c r="V67" s="145">
        <v>728292000</v>
      </c>
      <c r="W67" s="145" t="s">
        <v>223</v>
      </c>
      <c r="X67" s="17">
        <f t="shared" si="35"/>
        <v>40460666.666666664</v>
      </c>
      <c r="Y67" s="28">
        <f t="shared" si="36"/>
        <v>128.57717893309606</v>
      </c>
      <c r="Z67" s="183"/>
    </row>
    <row r="68" spans="1:26" s="7" customFormat="1" ht="22.15" customHeight="1">
      <c r="A68" s="184" t="s">
        <v>65</v>
      </c>
      <c r="B68" s="159">
        <v>127</v>
      </c>
      <c r="C68" s="159">
        <v>8848286000</v>
      </c>
      <c r="D68" s="82"/>
      <c r="E68" s="80">
        <f t="shared" si="28"/>
        <v>69671543.307086617</v>
      </c>
      <c r="F68" s="159">
        <v>130</v>
      </c>
      <c r="G68" s="160">
        <v>7487282000</v>
      </c>
      <c r="H68" s="146"/>
      <c r="I68" s="80">
        <f t="shared" si="29"/>
        <v>57594476.92307692</v>
      </c>
      <c r="J68" s="83">
        <f t="shared" si="30"/>
        <v>82.665711407054062</v>
      </c>
      <c r="K68" s="159">
        <v>130</v>
      </c>
      <c r="L68" s="159">
        <v>9403728000</v>
      </c>
      <c r="M68" s="82"/>
      <c r="N68" s="80">
        <f t="shared" si="31"/>
        <v>72336369.230769232</v>
      </c>
      <c r="O68" s="83">
        <f t="shared" si="32"/>
        <v>125.59601735315968</v>
      </c>
      <c r="P68" s="159">
        <v>113</v>
      </c>
      <c r="Q68" s="159">
        <v>6685299000</v>
      </c>
      <c r="R68" s="82"/>
      <c r="S68" s="80">
        <f t="shared" si="33"/>
        <v>59161938.053097345</v>
      </c>
      <c r="T68" s="83">
        <f t="shared" si="34"/>
        <v>81.787265081493786</v>
      </c>
      <c r="U68" s="159">
        <v>113</v>
      </c>
      <c r="V68" s="147">
        <v>9820351000</v>
      </c>
      <c r="W68" s="159" t="s">
        <v>222</v>
      </c>
      <c r="X68" s="80">
        <f t="shared" si="35"/>
        <v>86905761.061946899</v>
      </c>
      <c r="Y68" s="28">
        <f t="shared" si="36"/>
        <v>146.89471630214297</v>
      </c>
      <c r="Z68" s="185" t="s">
        <v>228</v>
      </c>
    </row>
    <row r="69" spans="1:26" s="7" customFormat="1" ht="22.15" customHeight="1">
      <c r="A69" s="82" t="s">
        <v>66</v>
      </c>
      <c r="B69" s="161">
        <v>135</v>
      </c>
      <c r="C69" s="162">
        <v>12210819000</v>
      </c>
      <c r="D69" s="82"/>
      <c r="E69" s="80">
        <f t="shared" si="28"/>
        <v>90450511.111111104</v>
      </c>
      <c r="F69" s="161">
        <v>136</v>
      </c>
      <c r="G69" s="163">
        <v>12670940000</v>
      </c>
      <c r="H69" s="82"/>
      <c r="I69" s="80">
        <f t="shared" si="29"/>
        <v>93168676.470588237</v>
      </c>
      <c r="J69" s="83">
        <f t="shared" si="30"/>
        <v>103.00514096171121</v>
      </c>
      <c r="K69" s="161">
        <v>135</v>
      </c>
      <c r="L69" s="162">
        <v>13225834000</v>
      </c>
      <c r="M69" s="82"/>
      <c r="N69" s="80">
        <f t="shared" si="31"/>
        <v>97969140.740740746</v>
      </c>
      <c r="O69" s="83">
        <f t="shared" si="32"/>
        <v>105.15244441802061</v>
      </c>
      <c r="P69" s="161">
        <v>144</v>
      </c>
      <c r="Q69" s="162">
        <v>13892186000</v>
      </c>
      <c r="R69" s="82"/>
      <c r="S69" s="80">
        <f t="shared" si="33"/>
        <v>96473513.888888896</v>
      </c>
      <c r="T69" s="83">
        <f t="shared" si="34"/>
        <v>98.473369429859773</v>
      </c>
      <c r="U69" s="161">
        <v>144</v>
      </c>
      <c r="V69" s="148">
        <v>16461897000</v>
      </c>
      <c r="W69" s="161" t="s">
        <v>222</v>
      </c>
      <c r="X69" s="80">
        <f t="shared" si="35"/>
        <v>114318729.16666667</v>
      </c>
      <c r="Y69" s="28">
        <f t="shared" si="36"/>
        <v>118.49752803482477</v>
      </c>
      <c r="Z69" s="178" t="s">
        <v>229</v>
      </c>
    </row>
    <row r="70" spans="1:26" s="7" customFormat="1" ht="22.15" customHeight="1">
      <c r="A70" s="146" t="s">
        <v>67</v>
      </c>
      <c r="B70" s="159">
        <v>75</v>
      </c>
      <c r="C70" s="159">
        <v>9886284000</v>
      </c>
      <c r="D70" s="82"/>
      <c r="E70" s="80">
        <f t="shared" si="28"/>
        <v>131817120</v>
      </c>
      <c r="F70" s="159">
        <v>75</v>
      </c>
      <c r="G70" s="160">
        <v>9993906000</v>
      </c>
      <c r="H70" s="146"/>
      <c r="I70" s="80">
        <f t="shared" si="29"/>
        <v>133252080</v>
      </c>
      <c r="J70" s="83">
        <f t="shared" si="30"/>
        <v>101.08859911368114</v>
      </c>
      <c r="K70" s="159">
        <v>75</v>
      </c>
      <c r="L70" s="159">
        <v>10610912000</v>
      </c>
      <c r="M70" s="82"/>
      <c r="N70" s="80">
        <f t="shared" si="31"/>
        <v>141478826.66666666</v>
      </c>
      <c r="O70" s="83">
        <f t="shared" si="32"/>
        <v>106.17382232732626</v>
      </c>
      <c r="P70" s="159">
        <v>75</v>
      </c>
      <c r="Q70" s="159">
        <v>11710168000</v>
      </c>
      <c r="R70" s="82"/>
      <c r="S70" s="80">
        <f t="shared" si="33"/>
        <v>156135573.33333334</v>
      </c>
      <c r="T70" s="83">
        <f t="shared" si="34"/>
        <v>110.35967502133654</v>
      </c>
      <c r="U70" s="146">
        <v>75</v>
      </c>
      <c r="V70" s="149">
        <v>11565374000</v>
      </c>
      <c r="W70" s="159" t="s">
        <v>222</v>
      </c>
      <c r="X70" s="80">
        <f t="shared" si="35"/>
        <v>154204986.66666666</v>
      </c>
      <c r="Y70" s="28">
        <f t="shared" si="36"/>
        <v>98.763519020393204</v>
      </c>
      <c r="Z70" s="81" t="s">
        <v>230</v>
      </c>
    </row>
    <row r="71" spans="1:26" s="7" customFormat="1" ht="22.15" customHeight="1">
      <c r="A71" s="146" t="s">
        <v>68</v>
      </c>
      <c r="B71" s="164">
        <v>95</v>
      </c>
      <c r="C71" s="165">
        <v>7144871000</v>
      </c>
      <c r="D71" s="82"/>
      <c r="E71" s="80">
        <f t="shared" si="28"/>
        <v>75209168.421052635</v>
      </c>
      <c r="F71" s="165">
        <v>95</v>
      </c>
      <c r="G71" s="166">
        <v>7498560000</v>
      </c>
      <c r="H71" s="146"/>
      <c r="I71" s="80">
        <f t="shared" si="29"/>
        <v>78932210.526315793</v>
      </c>
      <c r="J71" s="83">
        <f t="shared" si="30"/>
        <v>104.95025032642297</v>
      </c>
      <c r="K71" s="165">
        <v>93</v>
      </c>
      <c r="L71" s="165">
        <v>7635646000</v>
      </c>
      <c r="M71" s="82"/>
      <c r="N71" s="80">
        <f t="shared" si="31"/>
        <v>82103720.430107534</v>
      </c>
      <c r="O71" s="83">
        <f t="shared" si="32"/>
        <v>104.018017337465</v>
      </c>
      <c r="P71" s="165">
        <v>93</v>
      </c>
      <c r="Q71" s="165">
        <v>8058783000</v>
      </c>
      <c r="R71" s="82"/>
      <c r="S71" s="80">
        <f t="shared" si="33"/>
        <v>86653580.645161286</v>
      </c>
      <c r="T71" s="83">
        <f t="shared" si="34"/>
        <v>105.54160054041267</v>
      </c>
      <c r="U71" s="164">
        <v>97</v>
      </c>
      <c r="V71" s="165">
        <v>9063828000</v>
      </c>
      <c r="W71" s="164" t="s">
        <v>223</v>
      </c>
      <c r="X71" s="80">
        <f t="shared" si="35"/>
        <v>93441525.773195878</v>
      </c>
      <c r="Y71" s="28">
        <f t="shared" si="36"/>
        <v>107.83342716769042</v>
      </c>
      <c r="Z71" s="178" t="s">
        <v>231</v>
      </c>
    </row>
    <row r="72" spans="1:26" s="7" customFormat="1" ht="22.15" customHeight="1">
      <c r="A72" s="146" t="s">
        <v>69</v>
      </c>
      <c r="B72" s="164">
        <v>391</v>
      </c>
      <c r="C72" s="167">
        <v>1125390000</v>
      </c>
      <c r="D72" s="82"/>
      <c r="E72" s="80">
        <f t="shared" si="28"/>
        <v>2878235.2941176472</v>
      </c>
      <c r="F72" s="164">
        <v>370</v>
      </c>
      <c r="G72" s="168">
        <v>1037753000</v>
      </c>
      <c r="H72" s="146"/>
      <c r="I72" s="80">
        <f t="shared" si="29"/>
        <v>2804737.8378378376</v>
      </c>
      <c r="J72" s="83">
        <f t="shared" si="30"/>
        <v>97.446440309101249</v>
      </c>
      <c r="K72" s="164">
        <v>378</v>
      </c>
      <c r="L72" s="167">
        <v>1165581000</v>
      </c>
      <c r="M72" s="82"/>
      <c r="N72" s="80">
        <f t="shared" si="31"/>
        <v>3083547.6190476189</v>
      </c>
      <c r="O72" s="83">
        <f t="shared" si="32"/>
        <v>109.94067172512334</v>
      </c>
      <c r="P72" s="164">
        <v>459</v>
      </c>
      <c r="Q72" s="167">
        <v>1480420000</v>
      </c>
      <c r="R72" s="82"/>
      <c r="S72" s="80">
        <f t="shared" si="33"/>
        <v>3225315.9041394335</v>
      </c>
      <c r="T72" s="83">
        <f t="shared" si="34"/>
        <v>104.59757080500677</v>
      </c>
      <c r="U72" s="164">
        <v>452</v>
      </c>
      <c r="V72" s="165">
        <v>1408072000</v>
      </c>
      <c r="W72" s="164" t="s">
        <v>225</v>
      </c>
      <c r="X72" s="80">
        <f t="shared" si="35"/>
        <v>3115203.5398230087</v>
      </c>
      <c r="Y72" s="28">
        <f t="shared" si="36"/>
        <v>96.585997539803643</v>
      </c>
      <c r="Z72" s="178"/>
    </row>
    <row r="73" spans="1:26" s="7" customFormat="1" ht="22.15" customHeight="1">
      <c r="A73" s="87" t="s">
        <v>70</v>
      </c>
      <c r="B73" s="150">
        <v>8</v>
      </c>
      <c r="C73" s="144">
        <v>153600000</v>
      </c>
      <c r="D73" s="22"/>
      <c r="E73" s="17">
        <f t="shared" si="28"/>
        <v>19200000</v>
      </c>
      <c r="F73" s="151">
        <v>8</v>
      </c>
      <c r="G73" s="169">
        <v>154000000</v>
      </c>
      <c r="H73" s="87"/>
      <c r="I73" s="17">
        <f t="shared" si="29"/>
        <v>19250000</v>
      </c>
      <c r="J73" s="28">
        <f t="shared" si="30"/>
        <v>100.26041666666667</v>
      </c>
      <c r="K73" s="151">
        <v>8</v>
      </c>
      <c r="L73" s="144">
        <v>154162000</v>
      </c>
      <c r="M73" s="22"/>
      <c r="N73" s="17">
        <f t="shared" si="31"/>
        <v>19270250</v>
      </c>
      <c r="O73" s="28">
        <f t="shared" si="32"/>
        <v>100.1051948051948</v>
      </c>
      <c r="P73" s="151">
        <v>8</v>
      </c>
      <c r="Q73" s="144">
        <v>166057000</v>
      </c>
      <c r="R73" s="22"/>
      <c r="S73" s="17">
        <f t="shared" si="33"/>
        <v>20757125</v>
      </c>
      <c r="T73" s="28">
        <f t="shared" si="34"/>
        <v>107.71590923833369</v>
      </c>
      <c r="U73" s="150">
        <v>8</v>
      </c>
      <c r="V73" s="155">
        <v>231971000</v>
      </c>
      <c r="W73" s="150" t="s">
        <v>223</v>
      </c>
      <c r="X73" s="17">
        <f t="shared" si="35"/>
        <v>28996375</v>
      </c>
      <c r="Y73" s="28">
        <f t="shared" si="36"/>
        <v>139.69359918582174</v>
      </c>
      <c r="Z73" s="178"/>
    </row>
    <row r="74" spans="1:26" s="7" customFormat="1" ht="22.15" customHeight="1">
      <c r="A74" s="87"/>
      <c r="B74" s="150"/>
      <c r="C74" s="144"/>
      <c r="D74" s="22"/>
      <c r="E74" s="17"/>
      <c r="F74" s="151"/>
      <c r="G74" s="169"/>
      <c r="H74" s="87"/>
      <c r="I74" s="17"/>
      <c r="J74" s="28"/>
      <c r="K74" s="151"/>
      <c r="L74" s="144"/>
      <c r="M74" s="22"/>
      <c r="N74" s="17"/>
      <c r="O74" s="28"/>
      <c r="P74" s="151"/>
      <c r="Q74" s="144"/>
      <c r="R74" s="22"/>
      <c r="S74" s="17"/>
      <c r="T74" s="28"/>
      <c r="U74" s="150"/>
      <c r="V74" s="155"/>
      <c r="W74" s="150"/>
      <c r="X74" s="17"/>
      <c r="Y74" s="28"/>
      <c r="Z74" s="178"/>
    </row>
    <row r="75" spans="1:26" s="7" customFormat="1" ht="22.15" customHeight="1">
      <c r="A75" s="84" t="s">
        <v>147</v>
      </c>
      <c r="B75" s="9">
        <v>84</v>
      </c>
      <c r="C75" s="8">
        <v>2057530000</v>
      </c>
      <c r="D75" s="9" t="s">
        <v>184</v>
      </c>
      <c r="E75" s="17">
        <f t="shared" si="28"/>
        <v>24494404.761904761</v>
      </c>
      <c r="F75" s="9">
        <v>85</v>
      </c>
      <c r="G75" s="94">
        <v>2190853000</v>
      </c>
      <c r="H75" s="9"/>
      <c r="I75" s="17">
        <f t="shared" si="29"/>
        <v>25774741.176470589</v>
      </c>
      <c r="J75" s="28">
        <f t="shared" si="30"/>
        <v>105.2270566564536</v>
      </c>
      <c r="K75" s="37">
        <v>87</v>
      </c>
      <c r="L75" s="38">
        <v>2187787000</v>
      </c>
      <c r="M75" s="37" t="s">
        <v>152</v>
      </c>
      <c r="N75" s="36">
        <f t="shared" si="31"/>
        <v>25146977.011494253</v>
      </c>
      <c r="O75" s="36">
        <f t="shared" si="32"/>
        <v>97.564421071473603</v>
      </c>
      <c r="P75" s="37">
        <v>93</v>
      </c>
      <c r="Q75" s="38">
        <v>2235308000</v>
      </c>
      <c r="R75" s="37" t="s">
        <v>52</v>
      </c>
      <c r="S75" s="36">
        <f t="shared" si="33"/>
        <v>24035569.892473117</v>
      </c>
      <c r="T75" s="36">
        <f t="shared" si="34"/>
        <v>95.58035497263495</v>
      </c>
      <c r="U75" s="37">
        <v>94</v>
      </c>
      <c r="V75" s="38">
        <v>2200029000</v>
      </c>
      <c r="W75" s="37" t="s">
        <v>52</v>
      </c>
      <c r="X75" s="36">
        <f t="shared" si="35"/>
        <v>23404563.829787236</v>
      </c>
      <c r="Y75" s="36">
        <f t="shared" si="36"/>
        <v>97.374698975273787</v>
      </c>
      <c r="Z75" s="22"/>
    </row>
    <row r="76" spans="1:26" s="7" customFormat="1" ht="22.15" customHeight="1">
      <c r="A76" s="85" t="s">
        <v>148</v>
      </c>
      <c r="B76" s="9">
        <v>0</v>
      </c>
      <c r="C76" s="9"/>
      <c r="D76" s="9"/>
      <c r="E76" s="14"/>
      <c r="F76" s="9">
        <v>0</v>
      </c>
      <c r="G76" s="95"/>
      <c r="H76" s="9"/>
      <c r="I76" s="79"/>
      <c r="J76" s="28"/>
      <c r="K76" s="9">
        <v>2</v>
      </c>
      <c r="L76" s="10">
        <v>38000000</v>
      </c>
      <c r="M76" s="9"/>
      <c r="N76" s="17">
        <f>L76/K76</f>
        <v>19000000</v>
      </c>
      <c r="O76" s="17"/>
      <c r="P76" s="9">
        <v>2</v>
      </c>
      <c r="Q76" s="10">
        <v>38000000</v>
      </c>
      <c r="R76" s="9"/>
      <c r="S76" s="17">
        <f>Q76/P76</f>
        <v>19000000</v>
      </c>
      <c r="T76" s="17">
        <f>(S76*100)/N76</f>
        <v>100</v>
      </c>
      <c r="U76" s="9">
        <v>3</v>
      </c>
      <c r="V76" s="10">
        <v>75991000</v>
      </c>
      <c r="W76" s="9"/>
      <c r="X76" s="17">
        <f>V76/U76</f>
        <v>25330333.333333332</v>
      </c>
      <c r="Y76" s="17">
        <f>(X76*100)/S76</f>
        <v>133.31754385964911</v>
      </c>
      <c r="Z76" s="22"/>
    </row>
    <row r="77" spans="1:26" s="7" customFormat="1" ht="22.15" customHeight="1">
      <c r="A77" s="85" t="s">
        <v>149</v>
      </c>
      <c r="B77" s="9">
        <v>3</v>
      </c>
      <c r="C77" s="11">
        <v>74678000</v>
      </c>
      <c r="D77" s="9"/>
      <c r="E77" s="17">
        <f>C77/B77</f>
        <v>24892666.666666668</v>
      </c>
      <c r="F77" s="9">
        <v>4</v>
      </c>
      <c r="G77" s="96">
        <v>103741000</v>
      </c>
      <c r="H77" s="9"/>
      <c r="I77" s="17">
        <f>G77/F77</f>
        <v>25935250</v>
      </c>
      <c r="J77" s="28">
        <f>(I77*100)/E77</f>
        <v>104.18831516644795</v>
      </c>
      <c r="K77" s="9">
        <v>4</v>
      </c>
      <c r="L77" s="11">
        <v>92078000</v>
      </c>
      <c r="M77" s="9"/>
      <c r="N77" s="17">
        <f>L77/K77</f>
        <v>23019500</v>
      </c>
      <c r="O77" s="17">
        <f>(N77*100)/I77</f>
        <v>88.757578970705893</v>
      </c>
      <c r="P77" s="9">
        <v>4</v>
      </c>
      <c r="Q77" s="11">
        <v>110641000</v>
      </c>
      <c r="R77" s="9"/>
      <c r="S77" s="17">
        <f>Q77/P77</f>
        <v>27660250</v>
      </c>
      <c r="T77" s="17">
        <f>(S77*100)/N77</f>
        <v>120.16008166988857</v>
      </c>
      <c r="U77" s="9">
        <v>4</v>
      </c>
      <c r="V77" s="11">
        <v>129024000</v>
      </c>
      <c r="W77" s="9"/>
      <c r="X77" s="17">
        <f>V77/U77</f>
        <v>32256000</v>
      </c>
      <c r="Y77" s="17">
        <f>(X77*100)/S77</f>
        <v>116.61499805677823</v>
      </c>
      <c r="Z77" s="22"/>
    </row>
    <row r="78" spans="1:26" s="7" customFormat="1" ht="22.15" customHeight="1">
      <c r="A78" s="85" t="s">
        <v>150</v>
      </c>
      <c r="B78" s="9">
        <v>10</v>
      </c>
      <c r="C78" s="11">
        <v>160048000</v>
      </c>
      <c r="D78" s="9"/>
      <c r="E78" s="17">
        <f>C78/B78</f>
        <v>16004800</v>
      </c>
      <c r="F78" s="9">
        <v>10</v>
      </c>
      <c r="G78" s="96">
        <v>170385000</v>
      </c>
      <c r="H78" s="9"/>
      <c r="I78" s="17">
        <f>G78/F78</f>
        <v>17038500</v>
      </c>
      <c r="J78" s="28">
        <f>(I78*100)/E78</f>
        <v>106.45868739378187</v>
      </c>
      <c r="K78" s="9">
        <v>10</v>
      </c>
      <c r="L78" s="11">
        <v>180281000</v>
      </c>
      <c r="M78" s="9"/>
      <c r="N78" s="17">
        <f>L78/K78</f>
        <v>18028100</v>
      </c>
      <c r="O78" s="17">
        <f>(N78*100)/I78</f>
        <v>105.80802300672008</v>
      </c>
      <c r="P78" s="9">
        <v>11</v>
      </c>
      <c r="Q78" s="11">
        <v>220288000</v>
      </c>
      <c r="R78" s="9"/>
      <c r="S78" s="17">
        <f>Q78/P78</f>
        <v>20026181.818181816</v>
      </c>
      <c r="T78" s="17">
        <f>(S78*100)/N78</f>
        <v>111.08315251292048</v>
      </c>
      <c r="U78" s="9">
        <v>13</v>
      </c>
      <c r="V78" s="11">
        <v>281896000</v>
      </c>
      <c r="W78" s="9"/>
      <c r="X78" s="17">
        <f>V78/U78</f>
        <v>21684307.692307692</v>
      </c>
      <c r="Y78" s="17">
        <f>(X78*100)/S78</f>
        <v>108.27979037232379</v>
      </c>
      <c r="Z78" s="22"/>
    </row>
    <row r="79" spans="1:26" s="7" customFormat="1" ht="22.15" customHeight="1">
      <c r="A79" s="85" t="s">
        <v>151</v>
      </c>
      <c r="B79" s="9">
        <v>7</v>
      </c>
      <c r="C79" s="65">
        <v>699211000</v>
      </c>
      <c r="D79" s="9"/>
      <c r="E79" s="17">
        <f>C79/B79</f>
        <v>99887285.714285716</v>
      </c>
      <c r="F79" s="9">
        <v>7</v>
      </c>
      <c r="G79" s="97">
        <v>628786000</v>
      </c>
      <c r="H79" s="9"/>
      <c r="I79" s="17">
        <f>G79/F79</f>
        <v>89826571.428571433</v>
      </c>
      <c r="J79" s="28">
        <f>(I79*100)/E79</f>
        <v>89.927933055973099</v>
      </c>
      <c r="K79" s="9">
        <v>8</v>
      </c>
      <c r="L79" s="12">
        <v>327708000</v>
      </c>
      <c r="M79" s="9"/>
      <c r="N79" s="17">
        <f>L79/K79</f>
        <v>40963500</v>
      </c>
      <c r="O79" s="17">
        <f>(N79*100)/I79</f>
        <v>45.602876018231953</v>
      </c>
      <c r="P79" s="9">
        <v>8</v>
      </c>
      <c r="Q79" s="12">
        <v>281744000</v>
      </c>
      <c r="R79" s="9"/>
      <c r="S79" s="17">
        <f>Q79/P79</f>
        <v>35218000</v>
      </c>
      <c r="T79" s="17">
        <f>(S79*100)/N79</f>
        <v>85.974098892916871</v>
      </c>
      <c r="U79" s="9">
        <v>8</v>
      </c>
      <c r="V79" s="12">
        <v>293392000</v>
      </c>
      <c r="W79" s="9"/>
      <c r="X79" s="17">
        <f>V79/U79</f>
        <v>36674000</v>
      </c>
      <c r="Y79" s="17">
        <f>(X79*100)/S79</f>
        <v>104.13424953148957</v>
      </c>
      <c r="Z79" s="22"/>
    </row>
    <row r="80" spans="1:26" s="7" customFormat="1" ht="22.15" customHeight="1">
      <c r="A80" s="85"/>
      <c r="B80" s="9"/>
      <c r="C80" s="65"/>
      <c r="D80" s="9"/>
      <c r="E80" s="17"/>
      <c r="F80" s="9"/>
      <c r="G80" s="97"/>
      <c r="H80" s="9"/>
      <c r="I80" s="17"/>
      <c r="J80" s="28"/>
      <c r="K80" s="9"/>
      <c r="L80" s="12"/>
      <c r="M80" s="9"/>
      <c r="N80" s="17"/>
      <c r="O80" s="17"/>
      <c r="P80" s="9"/>
      <c r="Q80" s="12"/>
      <c r="R80" s="9"/>
      <c r="S80" s="17"/>
      <c r="T80" s="17"/>
      <c r="U80" s="9"/>
      <c r="V80" s="12"/>
      <c r="W80" s="9"/>
      <c r="X80" s="17"/>
      <c r="Y80" s="17"/>
      <c r="Z80" s="22"/>
    </row>
    <row r="81" spans="1:26" s="7" customFormat="1" ht="22.15" customHeight="1">
      <c r="A81" s="86" t="s">
        <v>129</v>
      </c>
      <c r="B81" s="66">
        <v>41</v>
      </c>
      <c r="C81" s="2">
        <v>1458065000</v>
      </c>
      <c r="D81" s="22"/>
      <c r="E81" s="17">
        <f>C81/B81</f>
        <v>35562560.975609757</v>
      </c>
      <c r="F81" s="66">
        <v>41</v>
      </c>
      <c r="G81" s="98">
        <v>1527614000</v>
      </c>
      <c r="H81" s="66"/>
      <c r="I81" s="17">
        <f>G81/F81</f>
        <v>37258878.048780486</v>
      </c>
      <c r="J81" s="28">
        <f>(I81*100)/E81</f>
        <v>104.76995195687434</v>
      </c>
      <c r="K81" s="66">
        <v>41</v>
      </c>
      <c r="L81" s="2">
        <v>1617000000</v>
      </c>
      <c r="M81" s="22"/>
      <c r="N81" s="17">
        <f>L81/K81</f>
        <v>39439024.390243903</v>
      </c>
      <c r="O81" s="28">
        <f>(N81*100)/I81</f>
        <v>105.85134726442675</v>
      </c>
      <c r="P81" s="66">
        <v>41</v>
      </c>
      <c r="Q81" s="2">
        <v>1893000000</v>
      </c>
      <c r="R81" s="22"/>
      <c r="S81" s="17">
        <f>Q81/P81</f>
        <v>46170731.707317077</v>
      </c>
      <c r="T81" s="28">
        <f>(S81*100)/N81</f>
        <v>117.06864564007422</v>
      </c>
      <c r="U81" s="66">
        <v>41</v>
      </c>
      <c r="V81" s="67">
        <v>1938132000</v>
      </c>
      <c r="W81" s="22"/>
      <c r="X81" s="17">
        <f>V81/U81</f>
        <v>47271512.195121951</v>
      </c>
      <c r="Y81" s="28">
        <f>(X81*100)/S81</f>
        <v>102.38415213946118</v>
      </c>
      <c r="Z81" s="22"/>
    </row>
    <row r="82" spans="1:26" s="7" customFormat="1" ht="22.15" customHeight="1">
      <c r="A82" s="87"/>
      <c r="B82" s="66"/>
      <c r="C82" s="2"/>
      <c r="D82" s="22"/>
      <c r="E82" s="17"/>
      <c r="F82" s="66"/>
      <c r="G82" s="99"/>
      <c r="H82" s="66"/>
      <c r="I82" s="17"/>
      <c r="J82" s="28"/>
      <c r="K82" s="66"/>
      <c r="L82" s="2"/>
      <c r="M82" s="22"/>
      <c r="N82" s="17"/>
      <c r="O82" s="28"/>
      <c r="P82" s="66"/>
      <c r="Q82" s="2"/>
      <c r="R82" s="22"/>
      <c r="S82" s="17"/>
      <c r="T82" s="28"/>
      <c r="U82" s="66"/>
      <c r="V82" s="67"/>
      <c r="W82" s="22"/>
      <c r="X82" s="17"/>
      <c r="Y82" s="28"/>
      <c r="Z82" s="22"/>
    </row>
    <row r="83" spans="1:26" s="7" customFormat="1" ht="21.75" customHeight="1">
      <c r="A83" s="4" t="s">
        <v>61</v>
      </c>
      <c r="B83" s="22">
        <v>15</v>
      </c>
      <c r="C83" s="2">
        <v>536907000</v>
      </c>
      <c r="D83" s="22" t="s">
        <v>62</v>
      </c>
      <c r="E83" s="17">
        <f>C83/B83</f>
        <v>35793800</v>
      </c>
      <c r="F83" s="22">
        <v>15</v>
      </c>
      <c r="G83" s="100">
        <v>499902700</v>
      </c>
      <c r="H83" s="22" t="s">
        <v>62</v>
      </c>
      <c r="I83" s="17">
        <f>G83/F83</f>
        <v>33326846.666666668</v>
      </c>
      <c r="J83" s="28">
        <f>(I83*100)/E83</f>
        <v>93.107875293114091</v>
      </c>
      <c r="K83" s="22">
        <v>15</v>
      </c>
      <c r="L83" s="2">
        <v>549739300</v>
      </c>
      <c r="M83" s="22" t="s">
        <v>62</v>
      </c>
      <c r="N83" s="17">
        <f>L83/K83</f>
        <v>36649286.666666664</v>
      </c>
      <c r="O83" s="28">
        <f>(N83*100)/I83</f>
        <v>109.96926001799949</v>
      </c>
      <c r="P83" s="22">
        <v>15</v>
      </c>
      <c r="Q83" s="2">
        <v>587400000</v>
      </c>
      <c r="R83" s="22" t="s">
        <v>62</v>
      </c>
      <c r="S83" s="17">
        <f>Q83/P83</f>
        <v>39160000</v>
      </c>
      <c r="T83" s="28">
        <f>(S83*100)/N83</f>
        <v>106.85064720677602</v>
      </c>
      <c r="U83" s="22">
        <v>17</v>
      </c>
      <c r="V83" s="2">
        <v>741400000</v>
      </c>
      <c r="W83" s="22" t="s">
        <v>62</v>
      </c>
      <c r="X83" s="17">
        <f>V83/U83</f>
        <v>43611764.705882356</v>
      </c>
      <c r="Y83" s="28">
        <f>(X83*100)/S83</f>
        <v>111.36814276272308</v>
      </c>
      <c r="Z83" s="22"/>
    </row>
    <row r="84" spans="1:26" s="7" customFormat="1" ht="22.15" customHeight="1">
      <c r="A84" s="22"/>
      <c r="B84" s="22"/>
      <c r="C84" s="2"/>
      <c r="D84" s="22"/>
      <c r="E84" s="17"/>
      <c r="F84" s="22"/>
      <c r="G84" s="100"/>
      <c r="H84" s="22"/>
      <c r="I84" s="17"/>
      <c r="J84" s="28"/>
      <c r="K84" s="22"/>
      <c r="L84" s="2"/>
      <c r="M84" s="22"/>
      <c r="N84" s="17"/>
      <c r="O84" s="28"/>
      <c r="P84" s="22"/>
      <c r="Q84" s="2"/>
      <c r="R84" s="22"/>
      <c r="S84" s="17"/>
      <c r="T84" s="28"/>
      <c r="U84" s="22"/>
      <c r="V84" s="2"/>
      <c r="W84" s="22"/>
      <c r="X84" s="17"/>
      <c r="Y84" s="28"/>
      <c r="Z84" s="22"/>
    </row>
    <row r="85" spans="1:26" s="7" customFormat="1" ht="22.15" customHeight="1">
      <c r="A85" s="190" t="s">
        <v>60</v>
      </c>
      <c r="B85" s="191">
        <v>3</v>
      </c>
      <c r="C85" s="192">
        <v>70000000</v>
      </c>
      <c r="D85" s="191" t="s">
        <v>355</v>
      </c>
      <c r="E85" s="193">
        <f>C85/B85</f>
        <v>23333333.333333332</v>
      </c>
      <c r="F85" s="191">
        <v>3</v>
      </c>
      <c r="G85" s="194">
        <v>86400000</v>
      </c>
      <c r="H85" s="191" t="s">
        <v>355</v>
      </c>
      <c r="I85" s="193">
        <f>G85/F85</f>
        <v>28800000</v>
      </c>
      <c r="J85" s="195">
        <f>(I85*100)/E85</f>
        <v>123.42857142857143</v>
      </c>
      <c r="K85" s="191">
        <v>13</v>
      </c>
      <c r="L85" s="192">
        <v>309116000</v>
      </c>
      <c r="M85" s="191" t="s">
        <v>355</v>
      </c>
      <c r="N85" s="193">
        <f>L85/K85</f>
        <v>23778153.846153848</v>
      </c>
      <c r="O85" s="195">
        <f>(N85*100)/I85</f>
        <v>82.56303418803418</v>
      </c>
      <c r="P85" s="191">
        <v>14</v>
      </c>
      <c r="Q85" s="192">
        <v>541748000</v>
      </c>
      <c r="R85" s="191" t="s">
        <v>356</v>
      </c>
      <c r="S85" s="193">
        <f>Q85/P85</f>
        <v>38696285.714285716</v>
      </c>
      <c r="T85" s="195">
        <f>(S85*100)/N85</f>
        <v>162.73881464748322</v>
      </c>
      <c r="U85" s="191">
        <v>19</v>
      </c>
      <c r="V85" s="192">
        <v>802925000</v>
      </c>
      <c r="W85" s="191" t="s">
        <v>356</v>
      </c>
      <c r="X85" s="193">
        <f>V85/U85</f>
        <v>42259210.526315786</v>
      </c>
      <c r="Y85" s="195">
        <f>(X85*100)/S85</f>
        <v>109.20740775571316</v>
      </c>
      <c r="Z85" s="191"/>
    </row>
    <row r="86" spans="1:26" s="7" customFormat="1" ht="22.15" customHeight="1">
      <c r="A86" s="190"/>
      <c r="B86" s="191"/>
      <c r="C86" s="192"/>
      <c r="D86" s="191"/>
      <c r="E86" s="193"/>
      <c r="F86" s="191"/>
      <c r="G86" s="194"/>
      <c r="H86" s="191"/>
      <c r="I86" s="193"/>
      <c r="J86" s="195"/>
      <c r="K86" s="191"/>
      <c r="L86" s="192"/>
      <c r="M86" s="191"/>
      <c r="N86" s="193"/>
      <c r="O86" s="195"/>
      <c r="P86" s="191"/>
      <c r="Q86" s="192"/>
      <c r="R86" s="191"/>
      <c r="S86" s="193"/>
      <c r="T86" s="195"/>
      <c r="U86" s="191"/>
      <c r="V86" s="192"/>
      <c r="W86" s="191"/>
      <c r="X86" s="193"/>
      <c r="Y86" s="195"/>
      <c r="Z86" s="191"/>
    </row>
    <row r="87" spans="1:26" s="7" customFormat="1" ht="22.15" customHeight="1">
      <c r="A87" s="4" t="s">
        <v>130</v>
      </c>
      <c r="B87" s="33">
        <v>1</v>
      </c>
      <c r="C87" s="34">
        <v>10385000</v>
      </c>
      <c r="D87" s="33" t="s">
        <v>192</v>
      </c>
      <c r="E87" s="36">
        <f>C87/B87</f>
        <v>10385000</v>
      </c>
      <c r="F87" s="33">
        <v>2</v>
      </c>
      <c r="G87" s="101">
        <v>21961000</v>
      </c>
      <c r="H87" s="33" t="s">
        <v>192</v>
      </c>
      <c r="I87" s="36">
        <f>G87/F87</f>
        <v>10980500</v>
      </c>
      <c r="J87" s="35">
        <f>(I87*100)/E87</f>
        <v>105.73423206547906</v>
      </c>
      <c r="K87" s="33">
        <v>2</v>
      </c>
      <c r="L87" s="34">
        <v>47441000</v>
      </c>
      <c r="M87" s="33" t="s">
        <v>192</v>
      </c>
      <c r="N87" s="36">
        <f>L87/K87</f>
        <v>23720500</v>
      </c>
      <c r="O87" s="35">
        <f>(N87*100)/I87</f>
        <v>216.0238604799417</v>
      </c>
      <c r="P87" s="33">
        <v>2</v>
      </c>
      <c r="Q87" s="34">
        <v>39705000</v>
      </c>
      <c r="R87" s="33" t="s">
        <v>192</v>
      </c>
      <c r="S87" s="36">
        <f>Q87/P87</f>
        <v>19852500</v>
      </c>
      <c r="T87" s="35">
        <f>(S87*100)/N87</f>
        <v>83.693429733774579</v>
      </c>
      <c r="U87" s="33">
        <v>2</v>
      </c>
      <c r="V87" s="34">
        <v>47161000</v>
      </c>
      <c r="W87" s="33" t="s">
        <v>194</v>
      </c>
      <c r="X87" s="36">
        <f>V87/U87</f>
        <v>23580500</v>
      </c>
      <c r="Y87" s="35">
        <f>(X87*100)/S87</f>
        <v>118.77849137388239</v>
      </c>
      <c r="Z87" s="33"/>
    </row>
    <row r="88" spans="1:26" s="7" customFormat="1" ht="22.15" customHeight="1">
      <c r="A88" s="22"/>
      <c r="B88" s="22">
        <v>112</v>
      </c>
      <c r="C88" s="2">
        <v>2968862000</v>
      </c>
      <c r="D88" s="22" t="s">
        <v>193</v>
      </c>
      <c r="E88" s="17">
        <f>C88/B88</f>
        <v>26507696.428571429</v>
      </c>
      <c r="F88" s="22">
        <v>125</v>
      </c>
      <c r="G88" s="100">
        <v>3485061000</v>
      </c>
      <c r="H88" s="22" t="s">
        <v>193</v>
      </c>
      <c r="I88" s="17">
        <f>G88/F88</f>
        <v>27880488</v>
      </c>
      <c r="J88" s="28">
        <f>(I88*100)/E88</f>
        <v>105.17884145507605</v>
      </c>
      <c r="K88" s="22">
        <v>130</v>
      </c>
      <c r="L88" s="2">
        <v>3959834000</v>
      </c>
      <c r="M88" s="22" t="s">
        <v>193</v>
      </c>
      <c r="N88" s="17">
        <f>L88/K88</f>
        <v>30460261.53846154</v>
      </c>
      <c r="O88" s="28">
        <f>(N88*100)/I88</f>
        <v>109.25297124806977</v>
      </c>
      <c r="P88" s="22">
        <v>135</v>
      </c>
      <c r="Q88" s="2">
        <v>4903925000</v>
      </c>
      <c r="R88" s="22" t="s">
        <v>193</v>
      </c>
      <c r="S88" s="17">
        <f>Q88/P88</f>
        <v>36325370.370370373</v>
      </c>
      <c r="T88" s="28">
        <f>(S88*100)/N88</f>
        <v>119.25495230729743</v>
      </c>
      <c r="U88" s="22">
        <v>137</v>
      </c>
      <c r="V88" s="2">
        <v>5334433000</v>
      </c>
      <c r="W88" s="22" t="s">
        <v>193</v>
      </c>
      <c r="X88" s="17">
        <f>V88/U88</f>
        <v>38937467.153284669</v>
      </c>
      <c r="Y88" s="28">
        <f>(X88*100)/S88</f>
        <v>107.19083317329343</v>
      </c>
      <c r="Z88" s="22"/>
    </row>
    <row r="89" spans="1:26" s="7" customFormat="1" ht="22.15" customHeight="1">
      <c r="A89" s="115" t="s">
        <v>283</v>
      </c>
      <c r="B89" s="113">
        <v>7</v>
      </c>
      <c r="C89" s="114">
        <v>200696000</v>
      </c>
      <c r="D89" s="113" t="s">
        <v>284</v>
      </c>
      <c r="E89" s="17">
        <f t="shared" ref="E89:E132" si="37">C89/B89</f>
        <v>28670857.142857142</v>
      </c>
      <c r="F89" s="113">
        <v>7</v>
      </c>
      <c r="G89" s="114">
        <v>229808000</v>
      </c>
      <c r="H89" s="113" t="s">
        <v>284</v>
      </c>
      <c r="I89" s="17">
        <f t="shared" ref="I89:I132" si="38">G89/F89</f>
        <v>32829714.285714287</v>
      </c>
      <c r="J89" s="28">
        <f t="shared" ref="J89:J132" si="39">(I89*100)/E89</f>
        <v>114.50552078765895</v>
      </c>
      <c r="K89" s="113">
        <v>8</v>
      </c>
      <c r="L89" s="114">
        <v>254314000</v>
      </c>
      <c r="M89" s="113" t="s">
        <v>284</v>
      </c>
      <c r="N89" s="17">
        <f t="shared" ref="N89:N132" si="40">L89/K89</f>
        <v>31789250</v>
      </c>
      <c r="O89" s="28">
        <f t="shared" ref="O89:O132" si="41">(N89*100)/I89</f>
        <v>96.830723908654178</v>
      </c>
      <c r="P89" s="113">
        <v>12</v>
      </c>
      <c r="Q89" s="114">
        <v>319250000</v>
      </c>
      <c r="R89" s="113" t="s">
        <v>284</v>
      </c>
      <c r="S89" s="17">
        <f t="shared" ref="S89:S132" si="42">Q89/P89</f>
        <v>26604166.666666668</v>
      </c>
      <c r="T89" s="28">
        <f t="shared" ref="T89:T132" si="43">(S89*100)/N89</f>
        <v>83.689192625389623</v>
      </c>
      <c r="U89" s="113">
        <v>6</v>
      </c>
      <c r="V89" s="114">
        <v>233476000</v>
      </c>
      <c r="W89" s="113" t="s">
        <v>284</v>
      </c>
      <c r="X89" s="17">
        <f t="shared" ref="X89:X132" si="44">V89/U89</f>
        <v>38912666.666666664</v>
      </c>
      <c r="Y89" s="28">
        <f t="shared" ref="Y89:Y132" si="45">(X89*100)/S89</f>
        <v>146.26530931871574</v>
      </c>
      <c r="Z89" s="22"/>
    </row>
    <row r="90" spans="1:26" s="7" customFormat="1" ht="22.15" customHeight="1">
      <c r="A90" s="123"/>
      <c r="B90" s="113">
        <v>217</v>
      </c>
      <c r="C90" s="113">
        <v>5061711000</v>
      </c>
      <c r="D90" s="113" t="s">
        <v>285</v>
      </c>
      <c r="E90" s="17">
        <f t="shared" si="37"/>
        <v>23325857.142857142</v>
      </c>
      <c r="F90" s="113">
        <v>327</v>
      </c>
      <c r="G90" s="113">
        <v>8090437000</v>
      </c>
      <c r="H90" s="113" t="s">
        <v>285</v>
      </c>
      <c r="I90" s="17">
        <f t="shared" si="38"/>
        <v>24741397.55351682</v>
      </c>
      <c r="J90" s="28">
        <f t="shared" si="39"/>
        <v>106.06854617170262</v>
      </c>
      <c r="K90" s="113">
        <v>340</v>
      </c>
      <c r="L90" s="113">
        <v>10862311000</v>
      </c>
      <c r="M90" s="113" t="s">
        <v>285</v>
      </c>
      <c r="N90" s="17">
        <f t="shared" si="40"/>
        <v>31947973.529411763</v>
      </c>
      <c r="O90" s="28">
        <f t="shared" si="41"/>
        <v>129.12760267606862</v>
      </c>
      <c r="P90" s="113">
        <v>382</v>
      </c>
      <c r="Q90" s="113">
        <v>12246027000</v>
      </c>
      <c r="R90" s="113" t="s">
        <v>285</v>
      </c>
      <c r="S90" s="17">
        <f t="shared" si="42"/>
        <v>32057662.303664923</v>
      </c>
      <c r="T90" s="28">
        <f t="shared" si="43"/>
        <v>100.34333562393927</v>
      </c>
      <c r="U90" s="113">
        <v>350</v>
      </c>
      <c r="V90" s="113">
        <v>12499751000</v>
      </c>
      <c r="W90" s="113" t="s">
        <v>285</v>
      </c>
      <c r="X90" s="17">
        <f t="shared" si="44"/>
        <v>35713574.285714284</v>
      </c>
      <c r="Y90" s="28">
        <f t="shared" si="45"/>
        <v>111.40417522469006</v>
      </c>
      <c r="Z90" s="22"/>
    </row>
    <row r="91" spans="1:26" s="7" customFormat="1" ht="22.15" customHeight="1">
      <c r="A91" s="117" t="s">
        <v>286</v>
      </c>
      <c r="B91" s="116">
        <v>122</v>
      </c>
      <c r="C91" s="118">
        <v>5548282000</v>
      </c>
      <c r="D91" s="116" t="s">
        <v>287</v>
      </c>
      <c r="E91" s="17">
        <f t="shared" si="37"/>
        <v>45477721.311475411</v>
      </c>
      <c r="F91" s="116">
        <v>127</v>
      </c>
      <c r="G91" s="118">
        <v>5762956000</v>
      </c>
      <c r="H91" s="116" t="s">
        <v>287</v>
      </c>
      <c r="I91" s="17">
        <f t="shared" si="38"/>
        <v>45377606.299212597</v>
      </c>
      <c r="J91" s="28">
        <f t="shared" si="39"/>
        <v>99.779859215950751</v>
      </c>
      <c r="K91" s="116">
        <v>125</v>
      </c>
      <c r="L91" s="118">
        <v>6609327000</v>
      </c>
      <c r="M91" s="116" t="s">
        <v>287</v>
      </c>
      <c r="N91" s="17">
        <f t="shared" si="40"/>
        <v>52874616</v>
      </c>
      <c r="O91" s="28">
        <f t="shared" si="41"/>
        <v>116.52138645514559</v>
      </c>
      <c r="P91" s="116">
        <v>125</v>
      </c>
      <c r="Q91" s="118">
        <v>6662513000</v>
      </c>
      <c r="R91" s="116" t="s">
        <v>287</v>
      </c>
      <c r="S91" s="17">
        <f t="shared" si="42"/>
        <v>53300104</v>
      </c>
      <c r="T91" s="28">
        <f t="shared" si="43"/>
        <v>100.80471128149659</v>
      </c>
      <c r="U91" s="116">
        <v>125</v>
      </c>
      <c r="V91" s="118">
        <v>6840227000</v>
      </c>
      <c r="W91" s="116" t="s">
        <v>287</v>
      </c>
      <c r="X91" s="17">
        <f t="shared" si="44"/>
        <v>54721816</v>
      </c>
      <c r="Y91" s="28">
        <f t="shared" si="45"/>
        <v>102.66737190606608</v>
      </c>
      <c r="Z91" s="22"/>
    </row>
    <row r="92" spans="1:26" s="7" customFormat="1" ht="22.15" customHeight="1">
      <c r="A92" s="119"/>
      <c r="B92" s="116">
        <v>354</v>
      </c>
      <c r="C92" s="118">
        <v>16242405000</v>
      </c>
      <c r="D92" s="116" t="s">
        <v>288</v>
      </c>
      <c r="E92" s="17">
        <f t="shared" si="37"/>
        <v>45882500</v>
      </c>
      <c r="F92" s="116">
        <v>424</v>
      </c>
      <c r="G92" s="118">
        <v>18687806000</v>
      </c>
      <c r="H92" s="116" t="s">
        <v>288</v>
      </c>
      <c r="I92" s="17">
        <f t="shared" si="38"/>
        <v>44075014.150943398</v>
      </c>
      <c r="J92" s="28">
        <f t="shared" si="39"/>
        <v>96.060620391093323</v>
      </c>
      <c r="K92" s="116">
        <v>673</v>
      </c>
      <c r="L92" s="118">
        <v>40363105000</v>
      </c>
      <c r="M92" s="116" t="s">
        <v>288</v>
      </c>
      <c r="N92" s="17">
        <f t="shared" si="40"/>
        <v>59974895.988112926</v>
      </c>
      <c r="O92" s="28">
        <f t="shared" si="41"/>
        <v>136.07459269943126</v>
      </c>
      <c r="P92" s="116">
        <v>704</v>
      </c>
      <c r="Q92" s="118">
        <v>45374273000</v>
      </c>
      <c r="R92" s="116" t="s">
        <v>288</v>
      </c>
      <c r="S92" s="17">
        <f t="shared" si="42"/>
        <v>64452092.329545453</v>
      </c>
      <c r="T92" s="28">
        <f t="shared" si="43"/>
        <v>107.46511730894858</v>
      </c>
      <c r="U92" s="116">
        <v>656</v>
      </c>
      <c r="V92" s="118">
        <v>41546972000</v>
      </c>
      <c r="W92" s="116" t="s">
        <v>288</v>
      </c>
      <c r="X92" s="17">
        <f t="shared" si="44"/>
        <v>63333798.780487806</v>
      </c>
      <c r="Y92" s="28">
        <f t="shared" si="45"/>
        <v>98.264922815321839</v>
      </c>
      <c r="Z92" s="22"/>
    </row>
    <row r="93" spans="1:26" s="7" customFormat="1" ht="22.15" customHeight="1">
      <c r="A93" s="115" t="s">
        <v>289</v>
      </c>
      <c r="B93" s="120">
        <v>178</v>
      </c>
      <c r="C93" s="121">
        <v>9328201120</v>
      </c>
      <c r="D93" s="120" t="s">
        <v>284</v>
      </c>
      <c r="E93" s="17">
        <f t="shared" si="37"/>
        <v>52405624.269662924</v>
      </c>
      <c r="F93" s="120">
        <v>161</v>
      </c>
      <c r="G93" s="121">
        <v>8663463440</v>
      </c>
      <c r="H93" s="120" t="s">
        <v>284</v>
      </c>
      <c r="I93" s="17">
        <f t="shared" si="38"/>
        <v>53810331.925465837</v>
      </c>
      <c r="J93" s="28">
        <f t="shared" si="39"/>
        <v>102.68045209913869</v>
      </c>
      <c r="K93" s="120">
        <v>151</v>
      </c>
      <c r="L93" s="121">
        <v>8564826000</v>
      </c>
      <c r="M93" s="120" t="s">
        <v>284</v>
      </c>
      <c r="N93" s="17">
        <f t="shared" si="40"/>
        <v>56720701.986754969</v>
      </c>
      <c r="O93" s="28">
        <f t="shared" si="41"/>
        <v>105.40857109991509</v>
      </c>
      <c r="P93" s="120">
        <v>134</v>
      </c>
      <c r="Q93" s="121">
        <v>7917984880</v>
      </c>
      <c r="R93" s="120" t="s">
        <v>284</v>
      </c>
      <c r="S93" s="17">
        <f t="shared" si="42"/>
        <v>59089439.402985074</v>
      </c>
      <c r="T93" s="28">
        <f t="shared" si="43"/>
        <v>104.17614263092732</v>
      </c>
      <c r="U93" s="120">
        <v>122</v>
      </c>
      <c r="V93" s="121">
        <v>7461126000</v>
      </c>
      <c r="W93" s="120" t="s">
        <v>284</v>
      </c>
      <c r="X93" s="17">
        <f t="shared" si="44"/>
        <v>61156770.491803281</v>
      </c>
      <c r="Y93" s="28">
        <f t="shared" si="45"/>
        <v>103.49864732125683</v>
      </c>
      <c r="Z93" s="22"/>
    </row>
    <row r="94" spans="1:26" s="7" customFormat="1" ht="22.15" customHeight="1">
      <c r="A94" s="123"/>
      <c r="B94" s="120">
        <v>306.5</v>
      </c>
      <c r="C94" s="120">
        <v>13415739500</v>
      </c>
      <c r="D94" s="120" t="s">
        <v>285</v>
      </c>
      <c r="E94" s="17">
        <f t="shared" si="37"/>
        <v>43770765.089722678</v>
      </c>
      <c r="F94" s="120">
        <v>338.5</v>
      </c>
      <c r="G94" s="121">
        <v>14984950420</v>
      </c>
      <c r="H94" s="120" t="s">
        <v>285</v>
      </c>
      <c r="I94" s="17">
        <f t="shared" si="38"/>
        <v>44268686.617429838</v>
      </c>
      <c r="J94" s="28">
        <f t="shared" si="39"/>
        <v>101.13756642518472</v>
      </c>
      <c r="K94" s="120">
        <v>345.5</v>
      </c>
      <c r="L94" s="121">
        <v>16812740100</v>
      </c>
      <c r="M94" s="120" t="s">
        <v>285</v>
      </c>
      <c r="N94" s="17">
        <f t="shared" si="40"/>
        <v>48662055.282199711</v>
      </c>
      <c r="O94" s="28">
        <f t="shared" si="41"/>
        <v>109.92432574911783</v>
      </c>
      <c r="P94" s="120">
        <v>350.5</v>
      </c>
      <c r="Q94" s="121">
        <v>18748919790</v>
      </c>
      <c r="R94" s="120" t="s">
        <v>285</v>
      </c>
      <c r="S94" s="17">
        <f t="shared" si="42"/>
        <v>53491925.221112698</v>
      </c>
      <c r="T94" s="28">
        <f t="shared" si="43"/>
        <v>109.92533075494599</v>
      </c>
      <c r="U94" s="120">
        <v>357.5</v>
      </c>
      <c r="V94" s="121">
        <v>20556369700</v>
      </c>
      <c r="W94" s="120" t="s">
        <v>285</v>
      </c>
      <c r="X94" s="17">
        <f t="shared" si="44"/>
        <v>57500334.825174823</v>
      </c>
      <c r="Y94" s="28">
        <f t="shared" si="45"/>
        <v>107.4934853952126</v>
      </c>
      <c r="Z94" s="22"/>
    </row>
    <row r="95" spans="1:26" s="7" customFormat="1" ht="22.15" customHeight="1">
      <c r="A95" s="115" t="s">
        <v>290</v>
      </c>
      <c r="B95" s="113">
        <v>845</v>
      </c>
      <c r="C95" s="122">
        <v>34382071000</v>
      </c>
      <c r="D95" s="113" t="s">
        <v>291</v>
      </c>
      <c r="E95" s="17">
        <f t="shared" si="37"/>
        <v>40688841.420118347</v>
      </c>
      <c r="F95" s="113">
        <v>893</v>
      </c>
      <c r="G95" s="114">
        <v>38352680000</v>
      </c>
      <c r="H95" s="113" t="s">
        <v>291</v>
      </c>
      <c r="I95" s="17">
        <f t="shared" si="38"/>
        <v>42948129.899216123</v>
      </c>
      <c r="J95" s="28">
        <f t="shared" si="39"/>
        <v>105.55259968149568</v>
      </c>
      <c r="K95" s="113">
        <v>905</v>
      </c>
      <c r="L95" s="114">
        <v>38411265000</v>
      </c>
      <c r="M95" s="113" t="s">
        <v>291</v>
      </c>
      <c r="N95" s="17">
        <f t="shared" si="40"/>
        <v>42443386.740331493</v>
      </c>
      <c r="O95" s="28">
        <f t="shared" si="41"/>
        <v>98.824761031343897</v>
      </c>
      <c r="P95" s="113">
        <v>788</v>
      </c>
      <c r="Q95" s="114">
        <v>41684072000</v>
      </c>
      <c r="R95" s="113" t="s">
        <v>291</v>
      </c>
      <c r="S95" s="17">
        <f t="shared" si="42"/>
        <v>52898568.527918778</v>
      </c>
      <c r="T95" s="28">
        <f t="shared" si="43"/>
        <v>124.63324110196967</v>
      </c>
      <c r="U95" s="113">
        <v>747</v>
      </c>
      <c r="V95" s="114">
        <v>46084373000</v>
      </c>
      <c r="W95" s="113" t="s">
        <v>291</v>
      </c>
      <c r="X95" s="17">
        <f t="shared" si="44"/>
        <v>61692601.070950471</v>
      </c>
      <c r="Y95" s="28">
        <f t="shared" si="45"/>
        <v>116.62432989730219</v>
      </c>
      <c r="Z95" s="22"/>
    </row>
    <row r="96" spans="1:26" s="7" customFormat="1" ht="22.15" customHeight="1">
      <c r="A96" s="123"/>
      <c r="B96" s="113">
        <v>104</v>
      </c>
      <c r="C96" s="114">
        <v>7502119000</v>
      </c>
      <c r="D96" s="113" t="s">
        <v>284</v>
      </c>
      <c r="E96" s="17">
        <f t="shared" si="37"/>
        <v>72135759.615384609</v>
      </c>
      <c r="F96" s="113">
        <v>88</v>
      </c>
      <c r="G96" s="114">
        <v>6454581000</v>
      </c>
      <c r="H96" s="113" t="s">
        <v>284</v>
      </c>
      <c r="I96" s="17">
        <f t="shared" si="38"/>
        <v>73347511.36363636</v>
      </c>
      <c r="J96" s="28">
        <f t="shared" si="39"/>
        <v>101.67982115210626</v>
      </c>
      <c r="K96" s="113">
        <v>75</v>
      </c>
      <c r="L96" s="114">
        <v>6065193000</v>
      </c>
      <c r="M96" s="113" t="s">
        <v>284</v>
      </c>
      <c r="N96" s="17">
        <f t="shared" si="40"/>
        <v>80869240</v>
      </c>
      <c r="O96" s="28">
        <f t="shared" si="41"/>
        <v>110.25492003276433</v>
      </c>
      <c r="P96" s="113">
        <v>65</v>
      </c>
      <c r="Q96" s="114">
        <v>5778236000</v>
      </c>
      <c r="R96" s="113" t="s">
        <v>284</v>
      </c>
      <c r="S96" s="17">
        <f t="shared" si="42"/>
        <v>88895938.461538464</v>
      </c>
      <c r="T96" s="28">
        <f t="shared" si="43"/>
        <v>109.9255272604744</v>
      </c>
      <c r="U96" s="113">
        <v>56</v>
      </c>
      <c r="V96" s="114">
        <v>5269013000</v>
      </c>
      <c r="W96" s="113" t="s">
        <v>284</v>
      </c>
      <c r="X96" s="17">
        <f t="shared" si="44"/>
        <v>94089517.857142851</v>
      </c>
      <c r="Y96" s="28">
        <f t="shared" si="45"/>
        <v>105.84231347965512</v>
      </c>
      <c r="Z96" s="22"/>
    </row>
    <row r="97" spans="1:26" s="7" customFormat="1" ht="22.15" customHeight="1">
      <c r="A97" s="115" t="s">
        <v>292</v>
      </c>
      <c r="B97" s="113">
        <v>222</v>
      </c>
      <c r="C97" s="133">
        <v>10483296090</v>
      </c>
      <c r="D97" s="113" t="s">
        <v>284</v>
      </c>
      <c r="E97" s="17">
        <f t="shared" si="37"/>
        <v>47222054.459459461</v>
      </c>
      <c r="F97" s="113">
        <v>222</v>
      </c>
      <c r="G97" s="133">
        <v>11149096800</v>
      </c>
      <c r="H97" s="113" t="s">
        <v>284</v>
      </c>
      <c r="I97" s="17">
        <f t="shared" si="38"/>
        <v>50221156.75675676</v>
      </c>
      <c r="J97" s="28">
        <f t="shared" si="39"/>
        <v>106.35106272191537</v>
      </c>
      <c r="K97" s="113">
        <v>222</v>
      </c>
      <c r="L97" s="133">
        <v>11403467200</v>
      </c>
      <c r="M97" s="113" t="s">
        <v>284</v>
      </c>
      <c r="N97" s="17">
        <f t="shared" si="40"/>
        <v>51366969.369369373</v>
      </c>
      <c r="O97" s="28">
        <f t="shared" si="41"/>
        <v>102.28153369338402</v>
      </c>
      <c r="P97" s="113">
        <v>220</v>
      </c>
      <c r="Q97" s="133">
        <v>12180419930</v>
      </c>
      <c r="R97" s="113" t="s">
        <v>284</v>
      </c>
      <c r="S97" s="17">
        <f t="shared" si="42"/>
        <v>55365545.136363633</v>
      </c>
      <c r="T97" s="28">
        <f t="shared" si="43"/>
        <v>107.78433264816796</v>
      </c>
      <c r="U97" s="113">
        <v>220</v>
      </c>
      <c r="V97" s="133">
        <v>12654884010</v>
      </c>
      <c r="W97" s="113" t="s">
        <v>284</v>
      </c>
      <c r="X97" s="17">
        <f t="shared" si="44"/>
        <v>57522200.045454547</v>
      </c>
      <c r="Y97" s="28">
        <f t="shared" si="45"/>
        <v>103.89530149803301</v>
      </c>
      <c r="Z97" s="22"/>
    </row>
    <row r="98" spans="1:26" s="7" customFormat="1" ht="22.15" customHeight="1">
      <c r="A98" s="123"/>
      <c r="B98" s="113">
        <v>280</v>
      </c>
      <c r="C98" s="133">
        <v>1456086000</v>
      </c>
      <c r="D98" s="113" t="s">
        <v>285</v>
      </c>
      <c r="E98" s="17">
        <f t="shared" si="37"/>
        <v>5200307.1428571427</v>
      </c>
      <c r="F98" s="113">
        <v>304</v>
      </c>
      <c r="G98" s="133">
        <v>1994260000</v>
      </c>
      <c r="H98" s="113" t="s">
        <v>285</v>
      </c>
      <c r="I98" s="17">
        <f t="shared" si="38"/>
        <v>6560065.7894736845</v>
      </c>
      <c r="J98" s="28">
        <f t="shared" si="39"/>
        <v>126.14766030664616</v>
      </c>
      <c r="K98" s="113">
        <v>326</v>
      </c>
      <c r="L98" s="133">
        <v>2357817000</v>
      </c>
      <c r="M98" s="113" t="s">
        <v>285</v>
      </c>
      <c r="N98" s="17">
        <f t="shared" si="40"/>
        <v>7232567.4846625766</v>
      </c>
      <c r="O98" s="28">
        <f t="shared" si="41"/>
        <v>110.25144742096934</v>
      </c>
      <c r="P98" s="113">
        <v>343</v>
      </c>
      <c r="Q98" s="133">
        <v>2742070000</v>
      </c>
      <c r="R98" s="113" t="s">
        <v>285</v>
      </c>
      <c r="S98" s="17">
        <f t="shared" si="42"/>
        <v>7994373.1778425658</v>
      </c>
      <c r="T98" s="28">
        <f t="shared" si="43"/>
        <v>110.53299115141999</v>
      </c>
      <c r="U98" s="113">
        <v>348</v>
      </c>
      <c r="V98" s="133">
        <v>2975731000</v>
      </c>
      <c r="W98" s="113" t="s">
        <v>285</v>
      </c>
      <c r="X98" s="17">
        <f t="shared" si="44"/>
        <v>8550951.1494252868</v>
      </c>
      <c r="Y98" s="28">
        <f t="shared" si="45"/>
        <v>106.96212147220433</v>
      </c>
      <c r="Z98" s="22"/>
    </row>
    <row r="99" spans="1:26" s="7" customFormat="1" ht="22.15" customHeight="1">
      <c r="A99" s="115" t="s">
        <v>293</v>
      </c>
      <c r="B99" s="113">
        <v>86</v>
      </c>
      <c r="C99" s="114">
        <v>3712493000</v>
      </c>
      <c r="D99" s="113" t="s">
        <v>284</v>
      </c>
      <c r="E99" s="17">
        <f t="shared" si="37"/>
        <v>43168523.255813956</v>
      </c>
      <c r="F99" s="113">
        <v>87</v>
      </c>
      <c r="G99" s="114">
        <v>3912533000</v>
      </c>
      <c r="H99" s="113" t="s">
        <v>284</v>
      </c>
      <c r="I99" s="17">
        <f t="shared" si="38"/>
        <v>44971643.678160921</v>
      </c>
      <c r="J99" s="28">
        <f t="shared" si="39"/>
        <v>104.17693329850964</v>
      </c>
      <c r="K99" s="113">
        <v>89</v>
      </c>
      <c r="L99" s="114">
        <v>4051972000</v>
      </c>
      <c r="M99" s="113" t="s">
        <v>284</v>
      </c>
      <c r="N99" s="17">
        <f t="shared" si="40"/>
        <v>45527775.280898876</v>
      </c>
      <c r="O99" s="28">
        <f t="shared" si="41"/>
        <v>101.23662725498295</v>
      </c>
      <c r="P99" s="113">
        <v>91</v>
      </c>
      <c r="Q99" s="114">
        <v>4189808000</v>
      </c>
      <c r="R99" s="113" t="s">
        <v>284</v>
      </c>
      <c r="S99" s="17">
        <f t="shared" si="42"/>
        <v>46041846.153846152</v>
      </c>
      <c r="T99" s="28">
        <f t="shared" si="43"/>
        <v>101.12913681763614</v>
      </c>
      <c r="U99" s="113">
        <v>89</v>
      </c>
      <c r="V99" s="114">
        <v>4224464000</v>
      </c>
      <c r="W99" s="113" t="s">
        <v>284</v>
      </c>
      <c r="X99" s="17">
        <f t="shared" si="44"/>
        <v>47465887.640449435</v>
      </c>
      <c r="Y99" s="28">
        <f t="shared" si="45"/>
        <v>103.09292872802045</v>
      </c>
      <c r="Z99" s="22"/>
    </row>
    <row r="100" spans="1:26" s="7" customFormat="1" ht="22.15" customHeight="1">
      <c r="A100" s="123"/>
      <c r="B100" s="113">
        <v>153</v>
      </c>
      <c r="C100" s="114">
        <v>13425256000</v>
      </c>
      <c r="D100" s="113" t="s">
        <v>285</v>
      </c>
      <c r="E100" s="17">
        <f t="shared" si="37"/>
        <v>87746771.241830066</v>
      </c>
      <c r="F100" s="113">
        <v>168</v>
      </c>
      <c r="G100" s="114">
        <v>15037591000</v>
      </c>
      <c r="H100" s="113" t="s">
        <v>285</v>
      </c>
      <c r="I100" s="17">
        <f t="shared" si="38"/>
        <v>89509470.238095239</v>
      </c>
      <c r="J100" s="28">
        <f t="shared" si="39"/>
        <v>102.00884770039821</v>
      </c>
      <c r="K100" s="113">
        <v>181</v>
      </c>
      <c r="L100" s="114">
        <v>15855787000</v>
      </c>
      <c r="M100" s="113" t="s">
        <v>285</v>
      </c>
      <c r="N100" s="17">
        <f t="shared" si="40"/>
        <v>87601033.149171278</v>
      </c>
      <c r="O100" s="28">
        <f t="shared" si="41"/>
        <v>97.867893661031047</v>
      </c>
      <c r="P100" s="113">
        <v>212</v>
      </c>
      <c r="Q100" s="114">
        <v>18347578000</v>
      </c>
      <c r="R100" s="113" t="s">
        <v>285</v>
      </c>
      <c r="S100" s="17">
        <f t="shared" si="42"/>
        <v>86545179.245283023</v>
      </c>
      <c r="T100" s="28">
        <f t="shared" si="43"/>
        <v>98.79470153954658</v>
      </c>
      <c r="U100" s="113">
        <v>218</v>
      </c>
      <c r="V100" s="114">
        <v>18882447000</v>
      </c>
      <c r="W100" s="113" t="s">
        <v>285</v>
      </c>
      <c r="X100" s="17">
        <f t="shared" si="44"/>
        <v>86616729.357798159</v>
      </c>
      <c r="Y100" s="28">
        <f t="shared" si="45"/>
        <v>100.08267371231891</v>
      </c>
      <c r="Z100" s="22"/>
    </row>
    <row r="101" spans="1:26" s="7" customFormat="1" ht="22.15" customHeight="1">
      <c r="A101" s="115" t="s">
        <v>299</v>
      </c>
      <c r="B101" s="113">
        <v>173</v>
      </c>
      <c r="C101" s="114">
        <v>11527961000</v>
      </c>
      <c r="D101" s="113" t="s">
        <v>284</v>
      </c>
      <c r="E101" s="17">
        <f t="shared" si="37"/>
        <v>66635612.716763005</v>
      </c>
      <c r="F101" s="113">
        <v>173</v>
      </c>
      <c r="G101" s="114">
        <v>12177272000</v>
      </c>
      <c r="H101" s="113" t="s">
        <v>284</v>
      </c>
      <c r="I101" s="17">
        <f t="shared" si="38"/>
        <v>70388855.491329476</v>
      </c>
      <c r="J101" s="28">
        <f t="shared" si="39"/>
        <v>105.63248782677179</v>
      </c>
      <c r="K101" s="113">
        <v>172</v>
      </c>
      <c r="L101" s="114">
        <v>11673377000</v>
      </c>
      <c r="M101" s="113" t="s">
        <v>284</v>
      </c>
      <c r="N101" s="17">
        <f t="shared" si="40"/>
        <v>67868470.930232555</v>
      </c>
      <c r="O101" s="28">
        <f t="shared" si="41"/>
        <v>96.419341466054405</v>
      </c>
      <c r="P101" s="113">
        <v>172</v>
      </c>
      <c r="Q101" s="114">
        <v>11510849000</v>
      </c>
      <c r="R101" s="113" t="s">
        <v>284</v>
      </c>
      <c r="S101" s="17">
        <f t="shared" si="42"/>
        <v>66923540.697674416</v>
      </c>
      <c r="T101" s="28">
        <f t="shared" si="43"/>
        <v>98.607703666214164</v>
      </c>
      <c r="U101" s="113">
        <v>173</v>
      </c>
      <c r="V101" s="114">
        <v>12326687000</v>
      </c>
      <c r="W101" s="113" t="s">
        <v>284</v>
      </c>
      <c r="X101" s="17">
        <f t="shared" si="44"/>
        <v>71252526.011560693</v>
      </c>
      <c r="Y101" s="28">
        <f t="shared" si="45"/>
        <v>106.46855391803368</v>
      </c>
      <c r="Z101" s="22"/>
    </row>
    <row r="102" spans="1:26" s="7" customFormat="1" ht="22.15" customHeight="1">
      <c r="A102" s="123"/>
      <c r="B102" s="113">
        <v>21</v>
      </c>
      <c r="C102" s="114">
        <v>669756000</v>
      </c>
      <c r="D102" s="113" t="s">
        <v>285</v>
      </c>
      <c r="E102" s="17">
        <f t="shared" si="37"/>
        <v>31893142.857142858</v>
      </c>
      <c r="F102" s="113">
        <v>22</v>
      </c>
      <c r="G102" s="114">
        <v>689280000</v>
      </c>
      <c r="H102" s="113" t="s">
        <v>285</v>
      </c>
      <c r="I102" s="17">
        <f t="shared" si="38"/>
        <v>31330909.09090909</v>
      </c>
      <c r="J102" s="28">
        <f t="shared" si="39"/>
        <v>98.237132763139243</v>
      </c>
      <c r="K102" s="113">
        <v>22</v>
      </c>
      <c r="L102" s="114">
        <v>766000000</v>
      </c>
      <c r="M102" s="113" t="s">
        <v>285</v>
      </c>
      <c r="N102" s="17">
        <f t="shared" si="40"/>
        <v>34818181.81818182</v>
      </c>
      <c r="O102" s="28">
        <f t="shared" si="41"/>
        <v>111.13045496750233</v>
      </c>
      <c r="P102" s="113">
        <v>29</v>
      </c>
      <c r="Q102" s="114">
        <v>958993000</v>
      </c>
      <c r="R102" s="113" t="s">
        <v>285</v>
      </c>
      <c r="S102" s="17">
        <f t="shared" si="42"/>
        <v>33068724.137931034</v>
      </c>
      <c r="T102" s="28">
        <f t="shared" si="43"/>
        <v>94.975447915728807</v>
      </c>
      <c r="U102" s="113">
        <v>29</v>
      </c>
      <c r="V102" s="114">
        <v>1188670000</v>
      </c>
      <c r="W102" s="113" t="s">
        <v>285</v>
      </c>
      <c r="X102" s="17">
        <f t="shared" si="44"/>
        <v>40988620.68965517</v>
      </c>
      <c r="Y102" s="28">
        <f t="shared" si="45"/>
        <v>123.94980985262666</v>
      </c>
      <c r="Z102" s="22"/>
    </row>
    <row r="103" spans="1:26" s="7" customFormat="1" ht="22.15" customHeight="1">
      <c r="A103" s="127" t="s">
        <v>298</v>
      </c>
      <c r="B103" s="124">
        <v>2</v>
      </c>
      <c r="C103" s="125">
        <v>100000000</v>
      </c>
      <c r="D103" s="124" t="s">
        <v>284</v>
      </c>
      <c r="E103" s="17">
        <f t="shared" si="37"/>
        <v>50000000</v>
      </c>
      <c r="F103" s="124">
        <v>3</v>
      </c>
      <c r="G103" s="125">
        <v>46930000</v>
      </c>
      <c r="H103" s="124" t="s">
        <v>284</v>
      </c>
      <c r="I103" s="17">
        <f t="shared" si="38"/>
        <v>15643333.333333334</v>
      </c>
      <c r="J103" s="28">
        <f t="shared" si="39"/>
        <v>31.286666666666669</v>
      </c>
      <c r="K103" s="124">
        <v>5</v>
      </c>
      <c r="L103" s="125">
        <v>84118000</v>
      </c>
      <c r="M103" s="124" t="s">
        <v>284</v>
      </c>
      <c r="N103" s="17">
        <f t="shared" si="40"/>
        <v>16823600</v>
      </c>
      <c r="O103" s="28">
        <f t="shared" si="41"/>
        <v>107.54485403792883</v>
      </c>
      <c r="P103" s="124">
        <v>5</v>
      </c>
      <c r="Q103" s="125">
        <v>88020000</v>
      </c>
      <c r="R103" s="124" t="s">
        <v>284</v>
      </c>
      <c r="S103" s="17">
        <f t="shared" si="42"/>
        <v>17604000</v>
      </c>
      <c r="T103" s="28">
        <f t="shared" si="43"/>
        <v>104.63872179557289</v>
      </c>
      <c r="U103" s="124">
        <v>5</v>
      </c>
      <c r="V103" s="125">
        <v>88170000</v>
      </c>
      <c r="W103" s="124" t="s">
        <v>284</v>
      </c>
      <c r="X103" s="17">
        <f t="shared" si="44"/>
        <v>17634000</v>
      </c>
      <c r="Y103" s="28">
        <f t="shared" si="45"/>
        <v>100.1704158145876</v>
      </c>
      <c r="Z103" s="22"/>
    </row>
    <row r="104" spans="1:26" s="7" customFormat="1" ht="22.15" customHeight="1">
      <c r="A104" s="126"/>
      <c r="B104" s="124">
        <v>216</v>
      </c>
      <c r="C104" s="125">
        <v>13768583000</v>
      </c>
      <c r="D104" s="124" t="s">
        <v>285</v>
      </c>
      <c r="E104" s="17">
        <f t="shared" si="37"/>
        <v>63743439.814814813</v>
      </c>
      <c r="F104" s="124">
        <v>213</v>
      </c>
      <c r="G104" s="125">
        <v>14001078000</v>
      </c>
      <c r="H104" s="124" t="s">
        <v>285</v>
      </c>
      <c r="I104" s="17">
        <f t="shared" si="38"/>
        <v>65732760.563380279</v>
      </c>
      <c r="J104" s="28">
        <f t="shared" si="39"/>
        <v>103.12082428300822</v>
      </c>
      <c r="K104" s="124">
        <v>212</v>
      </c>
      <c r="L104" s="125">
        <v>14702481000</v>
      </c>
      <c r="M104" s="124" t="s">
        <v>285</v>
      </c>
      <c r="N104" s="17">
        <f t="shared" si="40"/>
        <v>69351325.47169812</v>
      </c>
      <c r="O104" s="28">
        <f t="shared" si="41"/>
        <v>105.5049641568435</v>
      </c>
      <c r="P104" s="124">
        <v>213</v>
      </c>
      <c r="Q104" s="125">
        <v>15600133000</v>
      </c>
      <c r="R104" s="124" t="s">
        <v>285</v>
      </c>
      <c r="S104" s="17">
        <f t="shared" si="42"/>
        <v>73240061.032863855</v>
      </c>
      <c r="T104" s="28">
        <f t="shared" si="43"/>
        <v>105.60729810817055</v>
      </c>
      <c r="U104" s="124">
        <v>212</v>
      </c>
      <c r="V104" s="125">
        <v>16793379000</v>
      </c>
      <c r="W104" s="124" t="s">
        <v>285</v>
      </c>
      <c r="X104" s="17">
        <f t="shared" si="44"/>
        <v>79214051.886792451</v>
      </c>
      <c r="Y104" s="28">
        <f t="shared" si="45"/>
        <v>108.15672566308756</v>
      </c>
      <c r="Z104" s="22"/>
    </row>
    <row r="105" spans="1:26" s="7" customFormat="1" ht="22.15" customHeight="1">
      <c r="A105" s="115" t="s">
        <v>297</v>
      </c>
      <c r="B105" s="113">
        <v>7</v>
      </c>
      <c r="C105" s="114">
        <v>197735000</v>
      </c>
      <c r="D105" s="113" t="s">
        <v>284</v>
      </c>
      <c r="E105" s="17">
        <f t="shared" si="37"/>
        <v>28247857.142857142</v>
      </c>
      <c r="F105" s="113">
        <v>8</v>
      </c>
      <c r="G105" s="114">
        <v>199013000</v>
      </c>
      <c r="H105" s="113" t="s">
        <v>284</v>
      </c>
      <c r="I105" s="17">
        <f t="shared" si="38"/>
        <v>24876625</v>
      </c>
      <c r="J105" s="28">
        <f t="shared" si="39"/>
        <v>88.06552962298025</v>
      </c>
      <c r="K105" s="113">
        <v>10</v>
      </c>
      <c r="L105" s="114">
        <v>255335000</v>
      </c>
      <c r="M105" s="113" t="s">
        <v>284</v>
      </c>
      <c r="N105" s="17">
        <f t="shared" si="40"/>
        <v>25533500</v>
      </c>
      <c r="O105" s="28">
        <f t="shared" si="41"/>
        <v>102.64053102058659</v>
      </c>
      <c r="P105" s="113">
        <v>13</v>
      </c>
      <c r="Q105" s="114">
        <v>334320000</v>
      </c>
      <c r="R105" s="113" t="s">
        <v>284</v>
      </c>
      <c r="S105" s="17">
        <f t="shared" si="42"/>
        <v>25716923.076923076</v>
      </c>
      <c r="T105" s="28">
        <f t="shared" si="43"/>
        <v>100.71836245294642</v>
      </c>
      <c r="U105" s="113">
        <v>13</v>
      </c>
      <c r="V105" s="114">
        <v>318864000</v>
      </c>
      <c r="W105" s="113" t="s">
        <v>284</v>
      </c>
      <c r="X105" s="17">
        <f t="shared" si="44"/>
        <v>24528000</v>
      </c>
      <c r="Y105" s="28">
        <f t="shared" si="45"/>
        <v>95.37688442211055</v>
      </c>
      <c r="Z105" s="22"/>
    </row>
    <row r="106" spans="1:26" s="7" customFormat="1" ht="22.15" customHeight="1">
      <c r="A106" s="123"/>
      <c r="B106" s="113">
        <v>12</v>
      </c>
      <c r="C106" s="114">
        <v>238904000</v>
      </c>
      <c r="D106" s="113" t="s">
        <v>285</v>
      </c>
      <c r="E106" s="17">
        <f t="shared" si="37"/>
        <v>19908666.666666668</v>
      </c>
      <c r="F106" s="113">
        <v>14</v>
      </c>
      <c r="G106" s="114">
        <v>235520000</v>
      </c>
      <c r="H106" s="113" t="s">
        <v>285</v>
      </c>
      <c r="I106" s="17">
        <f t="shared" si="38"/>
        <v>16822857.142857142</v>
      </c>
      <c r="J106" s="28">
        <f t="shared" si="39"/>
        <v>84.500169823144731</v>
      </c>
      <c r="K106" s="113">
        <v>12</v>
      </c>
      <c r="L106" s="114">
        <v>141638000</v>
      </c>
      <c r="M106" s="113" t="s">
        <v>285</v>
      </c>
      <c r="N106" s="17">
        <f t="shared" si="40"/>
        <v>11803166.666666666</v>
      </c>
      <c r="O106" s="28">
        <f t="shared" si="41"/>
        <v>70.16148663949275</v>
      </c>
      <c r="P106" s="113">
        <v>17</v>
      </c>
      <c r="Q106" s="114">
        <v>288040000</v>
      </c>
      <c r="R106" s="113" t="s">
        <v>285</v>
      </c>
      <c r="S106" s="17">
        <f t="shared" si="42"/>
        <v>16943529.411764707</v>
      </c>
      <c r="T106" s="28">
        <f t="shared" si="43"/>
        <v>143.55070880778922</v>
      </c>
      <c r="U106" s="113">
        <v>16</v>
      </c>
      <c r="V106" s="114">
        <v>362558000</v>
      </c>
      <c r="W106" s="113" t="s">
        <v>285</v>
      </c>
      <c r="X106" s="17">
        <f t="shared" si="44"/>
        <v>22659875</v>
      </c>
      <c r="Y106" s="28">
        <f t="shared" si="45"/>
        <v>133.73763192612137</v>
      </c>
      <c r="Z106" s="22"/>
    </row>
    <row r="107" spans="1:26" s="7" customFormat="1" ht="22.15" customHeight="1">
      <c r="A107" s="170" t="s">
        <v>296</v>
      </c>
      <c r="B107" s="171"/>
      <c r="C107" s="172"/>
      <c r="D107" s="171"/>
      <c r="E107" s="173"/>
      <c r="F107" s="171">
        <v>1</v>
      </c>
      <c r="G107" s="172">
        <v>16022000</v>
      </c>
      <c r="H107" s="171" t="s">
        <v>284</v>
      </c>
      <c r="I107" s="173">
        <f t="shared" si="38"/>
        <v>16022000</v>
      </c>
      <c r="J107" s="174"/>
      <c r="K107" s="171">
        <v>3</v>
      </c>
      <c r="L107" s="172">
        <v>39374000</v>
      </c>
      <c r="M107" s="171" t="s">
        <v>284</v>
      </c>
      <c r="N107" s="173">
        <f t="shared" si="40"/>
        <v>13124666.666666666</v>
      </c>
      <c r="O107" s="174">
        <f t="shared" si="41"/>
        <v>81.916531435942233</v>
      </c>
      <c r="P107" s="171">
        <v>2</v>
      </c>
      <c r="Q107" s="172">
        <v>49414000</v>
      </c>
      <c r="R107" s="171" t="s">
        <v>284</v>
      </c>
      <c r="S107" s="173">
        <f t="shared" si="42"/>
        <v>24707000</v>
      </c>
      <c r="T107" s="174">
        <f t="shared" si="43"/>
        <v>188.24859044039215</v>
      </c>
      <c r="U107" s="171">
        <v>2</v>
      </c>
      <c r="V107" s="172">
        <v>53298000</v>
      </c>
      <c r="W107" s="171" t="s">
        <v>284</v>
      </c>
      <c r="X107" s="173">
        <f t="shared" si="44"/>
        <v>26649000</v>
      </c>
      <c r="Y107" s="174">
        <f t="shared" si="45"/>
        <v>107.86012061359129</v>
      </c>
      <c r="Z107" s="175"/>
    </row>
    <row r="108" spans="1:26" s="7" customFormat="1" ht="22.15" customHeight="1">
      <c r="A108" s="176"/>
      <c r="B108" s="171">
        <v>26</v>
      </c>
      <c r="C108" s="172">
        <v>662843130</v>
      </c>
      <c r="D108" s="171" t="s">
        <v>285</v>
      </c>
      <c r="E108" s="173">
        <f t="shared" si="37"/>
        <v>25493966.53846154</v>
      </c>
      <c r="F108" s="171">
        <v>39.5</v>
      </c>
      <c r="G108" s="172">
        <v>1019560000</v>
      </c>
      <c r="H108" s="171" t="s">
        <v>285</v>
      </c>
      <c r="I108" s="173">
        <f t="shared" si="38"/>
        <v>25811645.569620252</v>
      </c>
      <c r="J108" s="174">
        <f t="shared" si="39"/>
        <v>101.24609495615147</v>
      </c>
      <c r="K108" s="171">
        <v>39.5</v>
      </c>
      <c r="L108" s="172">
        <v>1058351180</v>
      </c>
      <c r="M108" s="171" t="s">
        <v>285</v>
      </c>
      <c r="N108" s="173">
        <f t="shared" si="40"/>
        <v>26793700.759493671</v>
      </c>
      <c r="O108" s="174">
        <f t="shared" si="41"/>
        <v>103.80469810506493</v>
      </c>
      <c r="P108" s="171">
        <v>43.5</v>
      </c>
      <c r="Q108" s="172">
        <v>1272988000</v>
      </c>
      <c r="R108" s="171" t="s">
        <v>285</v>
      </c>
      <c r="S108" s="173">
        <f t="shared" si="42"/>
        <v>29264091.954022989</v>
      </c>
      <c r="T108" s="174">
        <f t="shared" si="43"/>
        <v>109.22004472881186</v>
      </c>
      <c r="U108" s="171">
        <v>40.5</v>
      </c>
      <c r="V108" s="172">
        <v>1227723600</v>
      </c>
      <c r="W108" s="171" t="s">
        <v>285</v>
      </c>
      <c r="X108" s="173">
        <f t="shared" si="44"/>
        <v>30314162.962962963</v>
      </c>
      <c r="Y108" s="174">
        <f t="shared" si="45"/>
        <v>103.58825761820918</v>
      </c>
      <c r="Z108" s="175"/>
    </row>
    <row r="109" spans="1:26" s="7" customFormat="1" ht="22.15" customHeight="1">
      <c r="A109" s="115" t="s">
        <v>295</v>
      </c>
      <c r="B109" s="113">
        <v>67</v>
      </c>
      <c r="C109" s="114">
        <v>2193627000</v>
      </c>
      <c r="D109" s="113" t="s">
        <v>284</v>
      </c>
      <c r="E109" s="17">
        <f t="shared" si="37"/>
        <v>32740701.492537312</v>
      </c>
      <c r="F109" s="113">
        <v>63</v>
      </c>
      <c r="G109" s="114">
        <v>2210564000</v>
      </c>
      <c r="H109" s="113" t="s">
        <v>284</v>
      </c>
      <c r="I109" s="17">
        <f t="shared" si="38"/>
        <v>35088317.460317463</v>
      </c>
      <c r="J109" s="28">
        <f t="shared" si="39"/>
        <v>107.17032885906629</v>
      </c>
      <c r="K109" s="113">
        <v>60</v>
      </c>
      <c r="L109" s="114">
        <v>2289526000</v>
      </c>
      <c r="M109" s="113" t="s">
        <v>284</v>
      </c>
      <c r="N109" s="17">
        <f t="shared" si="40"/>
        <v>38158766.666666664</v>
      </c>
      <c r="O109" s="28">
        <f t="shared" si="41"/>
        <v>108.75063106067047</v>
      </c>
      <c r="P109" s="113">
        <v>64</v>
      </c>
      <c r="Q109" s="114">
        <v>2431833000</v>
      </c>
      <c r="R109" s="113" t="s">
        <v>284</v>
      </c>
      <c r="S109" s="17">
        <f t="shared" si="42"/>
        <v>37997390.625</v>
      </c>
      <c r="T109" s="28">
        <f t="shared" si="43"/>
        <v>99.577093140676283</v>
      </c>
      <c r="U109" s="113">
        <v>64</v>
      </c>
      <c r="V109" s="114">
        <v>2445411000</v>
      </c>
      <c r="W109" s="113" t="s">
        <v>284</v>
      </c>
      <c r="X109" s="17">
        <f t="shared" si="44"/>
        <v>38209546.875</v>
      </c>
      <c r="Y109" s="28">
        <f t="shared" si="45"/>
        <v>100.55834426130413</v>
      </c>
      <c r="Z109" s="22"/>
    </row>
    <row r="110" spans="1:26" s="7" customFormat="1" ht="22.15" customHeight="1">
      <c r="A110" s="123"/>
      <c r="B110" s="113">
        <v>140</v>
      </c>
      <c r="C110" s="114">
        <v>9588547900</v>
      </c>
      <c r="D110" s="113" t="s">
        <v>285</v>
      </c>
      <c r="E110" s="17">
        <f t="shared" si="37"/>
        <v>68489627.857142851</v>
      </c>
      <c r="F110" s="113">
        <v>168</v>
      </c>
      <c r="G110" s="114">
        <v>11331385370</v>
      </c>
      <c r="H110" s="113" t="s">
        <v>285</v>
      </c>
      <c r="I110" s="17">
        <f t="shared" si="38"/>
        <v>67448722.440476194</v>
      </c>
      <c r="J110" s="28">
        <f t="shared" si="39"/>
        <v>98.480199923355116</v>
      </c>
      <c r="K110" s="113">
        <v>200</v>
      </c>
      <c r="L110" s="114">
        <v>10971073000</v>
      </c>
      <c r="M110" s="113" t="s">
        <v>285</v>
      </c>
      <c r="N110" s="17">
        <f t="shared" si="40"/>
        <v>54855365</v>
      </c>
      <c r="O110" s="28">
        <f t="shared" si="41"/>
        <v>81.328990402168273</v>
      </c>
      <c r="P110" s="113">
        <v>217</v>
      </c>
      <c r="Q110" s="114">
        <v>13285557892</v>
      </c>
      <c r="R110" s="113" t="s">
        <v>285</v>
      </c>
      <c r="S110" s="17">
        <f t="shared" si="42"/>
        <v>61223769.087557606</v>
      </c>
      <c r="T110" s="28">
        <f t="shared" si="43"/>
        <v>111.60944620012573</v>
      </c>
      <c r="U110" s="113">
        <v>227</v>
      </c>
      <c r="V110" s="114">
        <v>15786070460</v>
      </c>
      <c r="W110" s="113" t="s">
        <v>285</v>
      </c>
      <c r="X110" s="17">
        <f t="shared" si="44"/>
        <v>69542160.616740093</v>
      </c>
      <c r="Y110" s="28">
        <f t="shared" si="45"/>
        <v>113.58686610307535</v>
      </c>
      <c r="Z110" s="22"/>
    </row>
    <row r="111" spans="1:26" s="7" customFormat="1" ht="22.15" customHeight="1">
      <c r="A111" s="115" t="s">
        <v>294</v>
      </c>
      <c r="B111" s="113">
        <v>74</v>
      </c>
      <c r="C111" s="114">
        <v>3307830000</v>
      </c>
      <c r="D111" s="113" t="s">
        <v>284</v>
      </c>
      <c r="E111" s="17">
        <f t="shared" si="37"/>
        <v>44700405.405405402</v>
      </c>
      <c r="F111" s="113">
        <v>73</v>
      </c>
      <c r="G111" s="114">
        <v>4898154000</v>
      </c>
      <c r="H111" s="113" t="s">
        <v>284</v>
      </c>
      <c r="I111" s="17">
        <f t="shared" si="38"/>
        <v>67098000</v>
      </c>
      <c r="J111" s="28">
        <f t="shared" si="39"/>
        <v>150.10602116795604</v>
      </c>
      <c r="K111" s="113">
        <v>67</v>
      </c>
      <c r="L111" s="114">
        <v>3489841000</v>
      </c>
      <c r="M111" s="113" t="s">
        <v>284</v>
      </c>
      <c r="N111" s="17">
        <f t="shared" si="40"/>
        <v>52087179.104477614</v>
      </c>
      <c r="O111" s="28">
        <f t="shared" si="41"/>
        <v>77.628512182893104</v>
      </c>
      <c r="P111" s="113">
        <v>62</v>
      </c>
      <c r="Q111" s="114">
        <v>3880592000</v>
      </c>
      <c r="R111" s="113" t="s">
        <v>284</v>
      </c>
      <c r="S111" s="17">
        <f t="shared" si="42"/>
        <v>62590193.548387095</v>
      </c>
      <c r="T111" s="28">
        <f t="shared" si="43"/>
        <v>120.16429882455778</v>
      </c>
      <c r="U111" s="113">
        <v>64</v>
      </c>
      <c r="V111" s="114">
        <v>3823003</v>
      </c>
      <c r="W111" s="113" t="s">
        <v>284</v>
      </c>
      <c r="X111" s="17">
        <f t="shared" si="44"/>
        <v>59734.421875</v>
      </c>
      <c r="Y111" s="28">
        <f t="shared" si="45"/>
        <v>9.5437349668555729E-2</v>
      </c>
      <c r="Z111" s="22"/>
    </row>
    <row r="112" spans="1:26" s="7" customFormat="1" ht="22.15" customHeight="1">
      <c r="A112" s="123"/>
      <c r="B112" s="113">
        <v>32</v>
      </c>
      <c r="C112" s="114">
        <v>1064624000</v>
      </c>
      <c r="D112" s="113" t="s">
        <v>285</v>
      </c>
      <c r="E112" s="17">
        <f t="shared" si="37"/>
        <v>33269500</v>
      </c>
      <c r="F112" s="113">
        <v>33</v>
      </c>
      <c r="G112" s="114">
        <v>1101833000</v>
      </c>
      <c r="H112" s="113" t="s">
        <v>285</v>
      </c>
      <c r="I112" s="17">
        <f t="shared" si="38"/>
        <v>33388878.787878789</v>
      </c>
      <c r="J112" s="28">
        <f t="shared" si="39"/>
        <v>100.35882351065928</v>
      </c>
      <c r="K112" s="113">
        <v>37</v>
      </c>
      <c r="L112" s="114">
        <v>1203510000</v>
      </c>
      <c r="M112" s="113" t="s">
        <v>285</v>
      </c>
      <c r="N112" s="17">
        <f t="shared" si="40"/>
        <v>32527297.297297299</v>
      </c>
      <c r="O112" s="28">
        <f t="shared" si="41"/>
        <v>97.419555487157382</v>
      </c>
      <c r="P112" s="113">
        <v>40</v>
      </c>
      <c r="Q112" s="114">
        <v>1435477000</v>
      </c>
      <c r="R112" s="113" t="s">
        <v>285</v>
      </c>
      <c r="S112" s="17">
        <f t="shared" si="42"/>
        <v>35886925</v>
      </c>
      <c r="T112" s="28">
        <f t="shared" si="43"/>
        <v>110.32864080896709</v>
      </c>
      <c r="U112" s="113">
        <v>34</v>
      </c>
      <c r="V112" s="114">
        <v>1440203</v>
      </c>
      <c r="W112" s="113" t="s">
        <v>285</v>
      </c>
      <c r="X112" s="17">
        <f t="shared" si="44"/>
        <v>42358.911764705881</v>
      </c>
      <c r="Y112" s="28">
        <f t="shared" si="45"/>
        <v>0.11803438652017659</v>
      </c>
      <c r="Z112" s="22"/>
    </row>
    <row r="113" spans="1:26" s="7" customFormat="1" ht="22.15" customHeight="1">
      <c r="A113" s="131" t="s">
        <v>312</v>
      </c>
      <c r="B113" s="128">
        <v>2</v>
      </c>
      <c r="C113" s="129">
        <v>20956000</v>
      </c>
      <c r="D113" s="128" t="s">
        <v>301</v>
      </c>
      <c r="E113" s="17">
        <f t="shared" si="37"/>
        <v>10478000</v>
      </c>
      <c r="F113" s="128">
        <v>2</v>
      </c>
      <c r="G113" s="129">
        <v>27816000</v>
      </c>
      <c r="H113" s="128" t="s">
        <v>301</v>
      </c>
      <c r="I113" s="17">
        <f t="shared" si="38"/>
        <v>13908000</v>
      </c>
      <c r="J113" s="28">
        <f t="shared" si="39"/>
        <v>132.73525481962207</v>
      </c>
      <c r="K113" s="128">
        <v>2</v>
      </c>
      <c r="L113" s="129">
        <v>32808000</v>
      </c>
      <c r="M113" s="128" t="s">
        <v>301</v>
      </c>
      <c r="N113" s="17">
        <f t="shared" si="40"/>
        <v>16404000</v>
      </c>
      <c r="O113" s="28">
        <f t="shared" si="41"/>
        <v>117.946505608283</v>
      </c>
      <c r="P113" s="128">
        <v>2</v>
      </c>
      <c r="Q113" s="129">
        <v>37390000</v>
      </c>
      <c r="R113" s="128" t="s">
        <v>301</v>
      </c>
      <c r="S113" s="17">
        <f t="shared" si="42"/>
        <v>18695000</v>
      </c>
      <c r="T113" s="28">
        <f t="shared" si="43"/>
        <v>113.96610582784686</v>
      </c>
      <c r="U113" s="128">
        <v>2</v>
      </c>
      <c r="V113" s="129">
        <v>39495000</v>
      </c>
      <c r="W113" s="128" t="s">
        <v>301</v>
      </c>
      <c r="X113" s="17">
        <f t="shared" si="44"/>
        <v>19747500</v>
      </c>
      <c r="Y113" s="28">
        <f t="shared" si="45"/>
        <v>105.62984755282162</v>
      </c>
      <c r="Z113" s="22"/>
    </row>
    <row r="114" spans="1:26" s="7" customFormat="1" ht="22.15" customHeight="1">
      <c r="A114" s="132"/>
      <c r="B114" s="113">
        <v>33</v>
      </c>
      <c r="C114" s="114">
        <v>1058571000</v>
      </c>
      <c r="D114" s="113" t="s">
        <v>300</v>
      </c>
      <c r="E114" s="17">
        <f t="shared" si="37"/>
        <v>32077909.09090909</v>
      </c>
      <c r="F114" s="113">
        <v>33</v>
      </c>
      <c r="G114" s="114">
        <v>1115537000</v>
      </c>
      <c r="H114" s="113" t="s">
        <v>300</v>
      </c>
      <c r="I114" s="17">
        <f t="shared" si="38"/>
        <v>33804151.515151516</v>
      </c>
      <c r="J114" s="28">
        <f t="shared" si="39"/>
        <v>105.38140568747869</v>
      </c>
      <c r="K114" s="113">
        <v>36</v>
      </c>
      <c r="L114" s="114">
        <v>1149194000</v>
      </c>
      <c r="M114" s="113" t="s">
        <v>300</v>
      </c>
      <c r="N114" s="17">
        <f t="shared" si="40"/>
        <v>31922055.555555556</v>
      </c>
      <c r="O114" s="28">
        <f t="shared" si="41"/>
        <v>94.43235260984919</v>
      </c>
      <c r="P114" s="113">
        <v>36</v>
      </c>
      <c r="Q114" s="114">
        <v>1370063000</v>
      </c>
      <c r="R114" s="113" t="s">
        <v>300</v>
      </c>
      <c r="S114" s="17">
        <f t="shared" si="42"/>
        <v>38057305.555555552</v>
      </c>
      <c r="T114" s="28">
        <f t="shared" si="43"/>
        <v>119.21947034182217</v>
      </c>
      <c r="U114" s="113">
        <v>36</v>
      </c>
      <c r="V114" s="114">
        <v>1459177000</v>
      </c>
      <c r="W114" s="113" t="s">
        <v>300</v>
      </c>
      <c r="X114" s="17">
        <f t="shared" si="44"/>
        <v>40532694.444444448</v>
      </c>
      <c r="Y114" s="28">
        <f t="shared" si="45"/>
        <v>106.50437242666945</v>
      </c>
      <c r="Z114" s="22"/>
    </row>
    <row r="115" spans="1:26" s="7" customFormat="1" ht="22.15" customHeight="1">
      <c r="A115" s="115" t="s">
        <v>311</v>
      </c>
      <c r="B115" s="113">
        <v>34</v>
      </c>
      <c r="C115" s="114">
        <v>457400700</v>
      </c>
      <c r="D115" s="113" t="s">
        <v>301</v>
      </c>
      <c r="E115" s="17">
        <f t="shared" si="37"/>
        <v>13452961.764705881</v>
      </c>
      <c r="F115" s="113">
        <v>35</v>
      </c>
      <c r="G115" s="114">
        <v>477986850</v>
      </c>
      <c r="H115" s="113" t="s">
        <v>301</v>
      </c>
      <c r="I115" s="17">
        <f t="shared" si="38"/>
        <v>13656767.142857144</v>
      </c>
      <c r="J115" s="28">
        <f t="shared" si="39"/>
        <v>101.5149480219735</v>
      </c>
      <c r="K115" s="113"/>
      <c r="L115" s="114"/>
      <c r="M115" s="113" t="s">
        <v>301</v>
      </c>
      <c r="N115" s="17" t="e">
        <f t="shared" si="40"/>
        <v>#DIV/0!</v>
      </c>
      <c r="O115" s="28" t="e">
        <f t="shared" si="41"/>
        <v>#DIV/0!</v>
      </c>
      <c r="P115" s="113"/>
      <c r="Q115" s="114"/>
      <c r="R115" s="113" t="s">
        <v>301</v>
      </c>
      <c r="S115" s="17" t="e">
        <f t="shared" si="42"/>
        <v>#DIV/0!</v>
      </c>
      <c r="T115" s="28" t="e">
        <f t="shared" si="43"/>
        <v>#DIV/0!</v>
      </c>
      <c r="U115" s="113"/>
      <c r="V115" s="114"/>
      <c r="W115" s="113" t="s">
        <v>301</v>
      </c>
      <c r="X115" s="17" t="e">
        <f t="shared" si="44"/>
        <v>#DIV/0!</v>
      </c>
      <c r="Y115" s="28" t="e">
        <f t="shared" si="45"/>
        <v>#DIV/0!</v>
      </c>
      <c r="Z115" s="22"/>
    </row>
    <row r="116" spans="1:26" s="7" customFormat="1" ht="22.15" customHeight="1">
      <c r="A116" s="123"/>
      <c r="B116" s="114">
        <v>32</v>
      </c>
      <c r="C116" s="114">
        <v>836830220</v>
      </c>
      <c r="D116" s="113" t="s">
        <v>288</v>
      </c>
      <c r="E116" s="17">
        <f t="shared" si="37"/>
        <v>26150944.375</v>
      </c>
      <c r="F116" s="113">
        <v>39</v>
      </c>
      <c r="G116" s="114">
        <v>1238624010</v>
      </c>
      <c r="H116" s="113" t="s">
        <v>288</v>
      </c>
      <c r="I116" s="17">
        <f t="shared" si="38"/>
        <v>31759590</v>
      </c>
      <c r="J116" s="28">
        <f t="shared" si="39"/>
        <v>121.44720108219801</v>
      </c>
      <c r="K116" s="113">
        <v>51</v>
      </c>
      <c r="L116" s="114">
        <v>1738729200</v>
      </c>
      <c r="M116" s="113" t="s">
        <v>288</v>
      </c>
      <c r="N116" s="17">
        <f t="shared" si="40"/>
        <v>34092729.411764704</v>
      </c>
      <c r="O116" s="28">
        <f t="shared" si="41"/>
        <v>107.34625167316298</v>
      </c>
      <c r="P116" s="113">
        <v>51</v>
      </c>
      <c r="Q116" s="114">
        <v>1939698550</v>
      </c>
      <c r="R116" s="113" t="s">
        <v>288</v>
      </c>
      <c r="S116" s="17">
        <f t="shared" si="42"/>
        <v>38033304.901960783</v>
      </c>
      <c r="T116" s="28">
        <f t="shared" si="43"/>
        <v>111.55840426444786</v>
      </c>
      <c r="U116" s="113">
        <v>50</v>
      </c>
      <c r="V116" s="114">
        <v>2143293300</v>
      </c>
      <c r="W116" s="113" t="s">
        <v>288</v>
      </c>
      <c r="X116" s="17">
        <f t="shared" si="44"/>
        <v>42865866</v>
      </c>
      <c r="Y116" s="28">
        <f t="shared" si="45"/>
        <v>112.70612982620419</v>
      </c>
      <c r="Z116" s="22"/>
    </row>
    <row r="117" spans="1:26" s="7" customFormat="1" ht="22.15" customHeight="1">
      <c r="A117" s="134" t="s">
        <v>310</v>
      </c>
      <c r="B117" s="113">
        <v>25</v>
      </c>
      <c r="C117" s="120">
        <v>321505000</v>
      </c>
      <c r="D117" s="120" t="s">
        <v>287</v>
      </c>
      <c r="E117" s="17">
        <f t="shared" si="37"/>
        <v>12860200</v>
      </c>
      <c r="F117" s="120">
        <v>25</v>
      </c>
      <c r="G117" s="120">
        <v>310151000</v>
      </c>
      <c r="H117" s="120" t="s">
        <v>287</v>
      </c>
      <c r="I117" s="17">
        <f t="shared" si="38"/>
        <v>12406040</v>
      </c>
      <c r="J117" s="28">
        <f t="shared" si="39"/>
        <v>96.468484160432965</v>
      </c>
      <c r="K117" s="120">
        <v>26</v>
      </c>
      <c r="L117" s="120">
        <v>339885000</v>
      </c>
      <c r="M117" s="120" t="s">
        <v>287</v>
      </c>
      <c r="N117" s="17">
        <f t="shared" si="40"/>
        <v>13072500</v>
      </c>
      <c r="O117" s="28">
        <f t="shared" si="41"/>
        <v>105.37206070591422</v>
      </c>
      <c r="P117" s="120">
        <v>28</v>
      </c>
      <c r="Q117" s="120">
        <v>446264000</v>
      </c>
      <c r="R117" s="120" t="s">
        <v>287</v>
      </c>
      <c r="S117" s="17">
        <f t="shared" si="42"/>
        <v>15938000</v>
      </c>
      <c r="T117" s="28">
        <f t="shared" si="43"/>
        <v>121.92006119716963</v>
      </c>
      <c r="U117" s="120">
        <v>28</v>
      </c>
      <c r="V117" s="120">
        <v>505449000</v>
      </c>
      <c r="W117" s="113" t="s">
        <v>314</v>
      </c>
      <c r="X117" s="17">
        <f t="shared" si="44"/>
        <v>18051750</v>
      </c>
      <c r="Y117" s="28">
        <f t="shared" si="45"/>
        <v>113.26232902497176</v>
      </c>
      <c r="Z117" s="22"/>
    </row>
    <row r="118" spans="1:26" s="7" customFormat="1" ht="22.15" customHeight="1" thickBot="1">
      <c r="A118" s="135"/>
      <c r="B118" s="130">
        <v>9</v>
      </c>
      <c r="C118" s="136">
        <v>135895700</v>
      </c>
      <c r="D118" s="136" t="s">
        <v>309</v>
      </c>
      <c r="E118" s="17">
        <f t="shared" si="37"/>
        <v>15099522.222222222</v>
      </c>
      <c r="F118" s="136">
        <v>10</v>
      </c>
      <c r="G118" s="136">
        <v>167835850</v>
      </c>
      <c r="H118" s="136" t="s">
        <v>309</v>
      </c>
      <c r="I118" s="17">
        <f t="shared" si="38"/>
        <v>16783585</v>
      </c>
      <c r="J118" s="28">
        <f t="shared" si="39"/>
        <v>111.15308652150142</v>
      </c>
      <c r="K118" s="136">
        <v>12</v>
      </c>
      <c r="L118" s="136">
        <v>205750600</v>
      </c>
      <c r="M118" s="136" t="s">
        <v>309</v>
      </c>
      <c r="N118" s="17">
        <f t="shared" si="40"/>
        <v>17145883.333333332</v>
      </c>
      <c r="O118" s="28">
        <f t="shared" si="41"/>
        <v>102.15864687629808</v>
      </c>
      <c r="P118" s="136">
        <v>12</v>
      </c>
      <c r="Q118" s="136">
        <v>216089740</v>
      </c>
      <c r="R118" s="136" t="s">
        <v>309</v>
      </c>
      <c r="S118" s="17">
        <f t="shared" si="42"/>
        <v>18007478.333333332</v>
      </c>
      <c r="T118" s="28">
        <f t="shared" si="43"/>
        <v>105.0250837664629</v>
      </c>
      <c r="U118" s="136">
        <v>12</v>
      </c>
      <c r="V118" s="136">
        <v>291569900</v>
      </c>
      <c r="W118" s="130" t="s">
        <v>313</v>
      </c>
      <c r="X118" s="17">
        <f t="shared" si="44"/>
        <v>24297491.666666668</v>
      </c>
      <c r="Y118" s="28">
        <f t="shared" si="45"/>
        <v>134.93000639456554</v>
      </c>
      <c r="Z118" s="22"/>
    </row>
    <row r="119" spans="1:26" s="7" customFormat="1" ht="22.15" customHeight="1">
      <c r="A119" s="115" t="s">
        <v>308</v>
      </c>
      <c r="B119" s="113">
        <v>40</v>
      </c>
      <c r="C119" s="114">
        <v>2614522000</v>
      </c>
      <c r="D119" s="113" t="s">
        <v>287</v>
      </c>
      <c r="E119" s="17">
        <f t="shared" si="37"/>
        <v>65363050</v>
      </c>
      <c r="F119" s="113">
        <v>40</v>
      </c>
      <c r="G119" s="114">
        <v>2588915000</v>
      </c>
      <c r="H119" s="113" t="s">
        <v>287</v>
      </c>
      <c r="I119" s="17">
        <f t="shared" si="38"/>
        <v>64722875</v>
      </c>
      <c r="J119" s="28">
        <f t="shared" si="39"/>
        <v>99.02058578967781</v>
      </c>
      <c r="K119" s="113">
        <v>40</v>
      </c>
      <c r="L119" s="114">
        <v>2588915000</v>
      </c>
      <c r="M119" s="113" t="s">
        <v>287</v>
      </c>
      <c r="N119" s="17">
        <f t="shared" si="40"/>
        <v>64722875</v>
      </c>
      <c r="O119" s="28">
        <f t="shared" si="41"/>
        <v>100</v>
      </c>
      <c r="P119" s="113">
        <v>45</v>
      </c>
      <c r="Q119" s="114">
        <v>2689795000</v>
      </c>
      <c r="R119" s="113" t="s">
        <v>287</v>
      </c>
      <c r="S119" s="17">
        <f t="shared" si="42"/>
        <v>59773222.222222224</v>
      </c>
      <c r="T119" s="28">
        <f t="shared" si="43"/>
        <v>92.352544942143282</v>
      </c>
      <c r="U119" s="113">
        <v>49</v>
      </c>
      <c r="V119" s="114">
        <v>2887272000</v>
      </c>
      <c r="W119" s="113" t="s">
        <v>287</v>
      </c>
      <c r="X119" s="17">
        <f t="shared" si="44"/>
        <v>58923918.367346942</v>
      </c>
      <c r="Y119" s="28">
        <f t="shared" si="45"/>
        <v>98.579123187105793</v>
      </c>
      <c r="Z119" s="22"/>
    </row>
    <row r="120" spans="1:26" s="7" customFormat="1" ht="22.15" customHeight="1">
      <c r="A120" s="123"/>
      <c r="B120" s="113">
        <v>21</v>
      </c>
      <c r="C120" s="114">
        <v>504206000</v>
      </c>
      <c r="D120" s="113" t="s">
        <v>288</v>
      </c>
      <c r="E120" s="17">
        <f t="shared" si="37"/>
        <v>24009809.523809522</v>
      </c>
      <c r="F120" s="113">
        <v>22</v>
      </c>
      <c r="G120" s="114">
        <v>539141930</v>
      </c>
      <c r="H120" s="113" t="s">
        <v>288</v>
      </c>
      <c r="I120" s="17">
        <f t="shared" si="38"/>
        <v>24506451.363636363</v>
      </c>
      <c r="J120" s="28">
        <f t="shared" si="39"/>
        <v>102.06849554276698</v>
      </c>
      <c r="K120" s="113">
        <v>24</v>
      </c>
      <c r="L120" s="114">
        <v>615246000</v>
      </c>
      <c r="M120" s="113" t="s">
        <v>288</v>
      </c>
      <c r="N120" s="17">
        <f t="shared" si="40"/>
        <v>25635250</v>
      </c>
      <c r="O120" s="28">
        <f t="shared" si="41"/>
        <v>104.60612848271697</v>
      </c>
      <c r="P120" s="113">
        <v>21</v>
      </c>
      <c r="Q120" s="114">
        <v>537288000</v>
      </c>
      <c r="R120" s="113" t="s">
        <v>288</v>
      </c>
      <c r="S120" s="17">
        <f t="shared" si="42"/>
        <v>25585142.857142858</v>
      </c>
      <c r="T120" s="28">
        <f t="shared" si="43"/>
        <v>99.804538115067572</v>
      </c>
      <c r="U120" s="113">
        <v>25</v>
      </c>
      <c r="V120" s="114">
        <v>618919000</v>
      </c>
      <c r="W120" s="113" t="s">
        <v>288</v>
      </c>
      <c r="X120" s="17">
        <f t="shared" si="44"/>
        <v>24756760</v>
      </c>
      <c r="Y120" s="28">
        <f t="shared" si="45"/>
        <v>96.762250413186223</v>
      </c>
      <c r="Z120" s="22"/>
    </row>
    <row r="121" spans="1:26" s="7" customFormat="1" ht="22.15" customHeight="1">
      <c r="A121" s="115" t="s">
        <v>307</v>
      </c>
      <c r="B121" s="113">
        <v>88</v>
      </c>
      <c r="C121" s="114">
        <v>8000000</v>
      </c>
      <c r="D121" s="113" t="s">
        <v>301</v>
      </c>
      <c r="E121" s="17">
        <f t="shared" si="37"/>
        <v>90909.090909090912</v>
      </c>
      <c r="F121" s="113">
        <v>86</v>
      </c>
      <c r="G121" s="114">
        <v>8182000</v>
      </c>
      <c r="H121" s="113" t="s">
        <v>301</v>
      </c>
      <c r="I121" s="17">
        <f t="shared" si="38"/>
        <v>95139.534883720931</v>
      </c>
      <c r="J121" s="28">
        <f t="shared" si="39"/>
        <v>104.65348837209302</v>
      </c>
      <c r="K121" s="113">
        <v>88</v>
      </c>
      <c r="L121" s="114">
        <v>8743000</v>
      </c>
      <c r="M121" s="113" t="s">
        <v>301</v>
      </c>
      <c r="N121" s="17">
        <f t="shared" si="40"/>
        <v>99352.272727272721</v>
      </c>
      <c r="O121" s="28">
        <f t="shared" si="41"/>
        <v>104.42795715650762</v>
      </c>
      <c r="P121" s="113">
        <v>88</v>
      </c>
      <c r="Q121" s="114">
        <v>8969000</v>
      </c>
      <c r="R121" s="113" t="s">
        <v>301</v>
      </c>
      <c r="S121" s="17">
        <f t="shared" si="42"/>
        <v>101920.45454545454</v>
      </c>
      <c r="T121" s="28">
        <f t="shared" si="43"/>
        <v>102.58492508292349</v>
      </c>
      <c r="U121" s="113">
        <v>88</v>
      </c>
      <c r="V121" s="114">
        <v>9047000</v>
      </c>
      <c r="W121" s="113" t="s">
        <v>301</v>
      </c>
      <c r="X121" s="17">
        <f t="shared" si="44"/>
        <v>102806.81818181818</v>
      </c>
      <c r="Y121" s="28">
        <f t="shared" si="45"/>
        <v>100.86966216969562</v>
      </c>
      <c r="Z121" s="22"/>
    </row>
    <row r="122" spans="1:26" s="7" customFormat="1" ht="22.15" customHeight="1">
      <c r="A122" s="123"/>
      <c r="B122" s="113">
        <v>8</v>
      </c>
      <c r="C122" s="114">
        <v>179000</v>
      </c>
      <c r="D122" s="113" t="s">
        <v>300</v>
      </c>
      <c r="E122" s="17">
        <f t="shared" si="37"/>
        <v>22375</v>
      </c>
      <c r="F122" s="113">
        <v>8</v>
      </c>
      <c r="G122" s="114">
        <v>169200</v>
      </c>
      <c r="H122" s="113" t="s">
        <v>300</v>
      </c>
      <c r="I122" s="17">
        <f t="shared" si="38"/>
        <v>21150</v>
      </c>
      <c r="J122" s="28">
        <f t="shared" si="39"/>
        <v>94.52513966480447</v>
      </c>
      <c r="K122" s="113">
        <v>8</v>
      </c>
      <c r="L122" s="114">
        <v>176900</v>
      </c>
      <c r="M122" s="113" t="s">
        <v>300</v>
      </c>
      <c r="N122" s="17">
        <f t="shared" si="40"/>
        <v>22112.5</v>
      </c>
      <c r="O122" s="28">
        <f t="shared" si="41"/>
        <v>104.55082742316785</v>
      </c>
      <c r="P122" s="113">
        <v>8</v>
      </c>
      <c r="Q122" s="114">
        <v>181000</v>
      </c>
      <c r="R122" s="113" t="s">
        <v>300</v>
      </c>
      <c r="S122" s="17">
        <f t="shared" si="42"/>
        <v>22625</v>
      </c>
      <c r="T122" s="28">
        <f t="shared" si="43"/>
        <v>102.31769361221029</v>
      </c>
      <c r="U122" s="113">
        <v>8</v>
      </c>
      <c r="V122" s="114">
        <v>157700</v>
      </c>
      <c r="W122" s="113" t="s">
        <v>300</v>
      </c>
      <c r="X122" s="17">
        <f t="shared" si="44"/>
        <v>19712.5</v>
      </c>
      <c r="Y122" s="28">
        <f t="shared" si="45"/>
        <v>87.127071823204417</v>
      </c>
      <c r="Z122" s="22"/>
    </row>
    <row r="123" spans="1:26" s="7" customFormat="1" ht="22.15" customHeight="1">
      <c r="A123" s="115" t="s">
        <v>306</v>
      </c>
      <c r="B123" s="113">
        <v>35</v>
      </c>
      <c r="C123" s="114">
        <v>1419910</v>
      </c>
      <c r="D123" s="113" t="s">
        <v>287</v>
      </c>
      <c r="E123" s="17">
        <f t="shared" si="37"/>
        <v>40568.857142857145</v>
      </c>
      <c r="F123" s="113">
        <v>35</v>
      </c>
      <c r="G123" s="114">
        <v>1576364</v>
      </c>
      <c r="H123" s="113" t="s">
        <v>287</v>
      </c>
      <c r="I123" s="17">
        <f t="shared" si="38"/>
        <v>45038.971428571429</v>
      </c>
      <c r="J123" s="28">
        <f t="shared" si="39"/>
        <v>111.01858568500819</v>
      </c>
      <c r="K123" s="113">
        <v>35</v>
      </c>
      <c r="L123" s="114">
        <v>1710953</v>
      </c>
      <c r="M123" s="113" t="s">
        <v>287</v>
      </c>
      <c r="N123" s="17">
        <f t="shared" si="40"/>
        <v>48884.37142857143</v>
      </c>
      <c r="O123" s="28">
        <f t="shared" si="41"/>
        <v>108.53793920693444</v>
      </c>
      <c r="P123" s="113">
        <v>35</v>
      </c>
      <c r="Q123" s="114">
        <v>1770506</v>
      </c>
      <c r="R123" s="113" t="s">
        <v>287</v>
      </c>
      <c r="S123" s="17">
        <f t="shared" si="42"/>
        <v>50585.885714285716</v>
      </c>
      <c r="T123" s="28">
        <f t="shared" si="43"/>
        <v>103.48069175482904</v>
      </c>
      <c r="U123" s="113">
        <v>35</v>
      </c>
      <c r="V123" s="114">
        <v>1808954</v>
      </c>
      <c r="W123" s="113" t="s">
        <v>287</v>
      </c>
      <c r="X123" s="17">
        <f t="shared" si="44"/>
        <v>51684.4</v>
      </c>
      <c r="Y123" s="28">
        <f t="shared" si="45"/>
        <v>102.1715825871248</v>
      </c>
      <c r="Z123" s="22"/>
    </row>
    <row r="124" spans="1:26" s="7" customFormat="1" ht="22.15" customHeight="1">
      <c r="A124" s="123"/>
      <c r="B124" s="113">
        <v>79</v>
      </c>
      <c r="C124" s="114">
        <v>4189022</v>
      </c>
      <c r="D124" s="113" t="s">
        <v>288</v>
      </c>
      <c r="E124" s="17">
        <f t="shared" si="37"/>
        <v>53025.594936708861</v>
      </c>
      <c r="F124" s="113">
        <v>82</v>
      </c>
      <c r="G124" s="114">
        <v>4901893</v>
      </c>
      <c r="H124" s="113" t="s">
        <v>288</v>
      </c>
      <c r="I124" s="17">
        <f t="shared" si="38"/>
        <v>59779.182926829271</v>
      </c>
      <c r="J124" s="28">
        <f t="shared" si="39"/>
        <v>112.73646811163829</v>
      </c>
      <c r="K124" s="113">
        <v>83</v>
      </c>
      <c r="L124" s="114">
        <v>4895461</v>
      </c>
      <c r="M124" s="113" t="s">
        <v>288</v>
      </c>
      <c r="N124" s="17">
        <f t="shared" si="40"/>
        <v>58981.457831325301</v>
      </c>
      <c r="O124" s="28">
        <f t="shared" si="41"/>
        <v>98.665547007424976</v>
      </c>
      <c r="P124" s="113">
        <v>87</v>
      </c>
      <c r="Q124" s="114">
        <v>5272872</v>
      </c>
      <c r="R124" s="113" t="s">
        <v>288</v>
      </c>
      <c r="S124" s="17">
        <f t="shared" si="42"/>
        <v>60607.724137931036</v>
      </c>
      <c r="T124" s="28">
        <f t="shared" si="43"/>
        <v>102.75725010266196</v>
      </c>
      <c r="U124" s="113">
        <v>87</v>
      </c>
      <c r="V124" s="114">
        <v>7027600</v>
      </c>
      <c r="W124" s="113" t="s">
        <v>288</v>
      </c>
      <c r="X124" s="17">
        <f t="shared" si="44"/>
        <v>80777.011494252874</v>
      </c>
      <c r="Y124" s="28">
        <f t="shared" si="45"/>
        <v>133.2784107029338</v>
      </c>
      <c r="Z124" s="22"/>
    </row>
    <row r="125" spans="1:26" s="7" customFormat="1" ht="22.15" customHeight="1">
      <c r="A125" s="115" t="s">
        <v>305</v>
      </c>
      <c r="B125" s="113">
        <v>0</v>
      </c>
      <c r="C125" s="114">
        <v>0</v>
      </c>
      <c r="D125" s="113" t="s">
        <v>301</v>
      </c>
      <c r="E125" s="17" t="e">
        <f t="shared" si="37"/>
        <v>#DIV/0!</v>
      </c>
      <c r="F125" s="113"/>
      <c r="G125" s="114"/>
      <c r="H125" s="113" t="s">
        <v>301</v>
      </c>
      <c r="I125" s="17" t="e">
        <f t="shared" si="38"/>
        <v>#DIV/0!</v>
      </c>
      <c r="J125" s="28" t="e">
        <f t="shared" si="39"/>
        <v>#DIV/0!</v>
      </c>
      <c r="K125" s="113"/>
      <c r="L125" s="114"/>
      <c r="M125" s="113" t="s">
        <v>301</v>
      </c>
      <c r="N125" s="17" t="e">
        <f t="shared" si="40"/>
        <v>#DIV/0!</v>
      </c>
      <c r="O125" s="28" t="e">
        <f t="shared" si="41"/>
        <v>#DIV/0!</v>
      </c>
      <c r="P125" s="113"/>
      <c r="Q125" s="114"/>
      <c r="R125" s="113" t="s">
        <v>301</v>
      </c>
      <c r="S125" s="17" t="e">
        <f t="shared" si="42"/>
        <v>#DIV/0!</v>
      </c>
      <c r="T125" s="28" t="e">
        <f t="shared" si="43"/>
        <v>#DIV/0!</v>
      </c>
      <c r="U125" s="113"/>
      <c r="V125" s="114"/>
      <c r="W125" s="113" t="s">
        <v>301</v>
      </c>
      <c r="X125" s="17" t="e">
        <f t="shared" si="44"/>
        <v>#DIV/0!</v>
      </c>
      <c r="Y125" s="28" t="e">
        <f t="shared" si="45"/>
        <v>#DIV/0!</v>
      </c>
      <c r="Z125" s="22"/>
    </row>
    <row r="126" spans="1:26" s="7" customFormat="1" ht="22.15" customHeight="1">
      <c r="A126" s="123"/>
      <c r="B126" s="113">
        <v>17</v>
      </c>
      <c r="C126" s="114">
        <v>513681000</v>
      </c>
      <c r="D126" s="113" t="s">
        <v>300</v>
      </c>
      <c r="E126" s="17">
        <f t="shared" si="37"/>
        <v>30216529.411764707</v>
      </c>
      <c r="F126" s="113">
        <v>23</v>
      </c>
      <c r="G126" s="114">
        <v>660894500</v>
      </c>
      <c r="H126" s="113" t="s">
        <v>300</v>
      </c>
      <c r="I126" s="17">
        <f t="shared" si="38"/>
        <v>28734543.478260871</v>
      </c>
      <c r="J126" s="28">
        <f t="shared" si="39"/>
        <v>95.095446226439122</v>
      </c>
      <c r="K126" s="113">
        <v>23</v>
      </c>
      <c r="L126" s="114">
        <v>698218800</v>
      </c>
      <c r="M126" s="113" t="s">
        <v>300</v>
      </c>
      <c r="N126" s="17">
        <f t="shared" si="40"/>
        <v>30357339.130434781</v>
      </c>
      <c r="O126" s="28">
        <f t="shared" si="41"/>
        <v>105.64754283777515</v>
      </c>
      <c r="P126" s="113">
        <v>27</v>
      </c>
      <c r="Q126" s="114">
        <v>767811000</v>
      </c>
      <c r="R126" s="113" t="s">
        <v>300</v>
      </c>
      <c r="S126" s="17">
        <f t="shared" si="42"/>
        <v>28437444.444444444</v>
      </c>
      <c r="T126" s="28">
        <f t="shared" si="43"/>
        <v>93.675681924093453</v>
      </c>
      <c r="U126" s="113">
        <v>27</v>
      </c>
      <c r="V126" s="114">
        <v>965028400</v>
      </c>
      <c r="W126" s="113" t="s">
        <v>300</v>
      </c>
      <c r="X126" s="17">
        <f t="shared" si="44"/>
        <v>35741792.59259259</v>
      </c>
      <c r="Y126" s="28">
        <f t="shared" si="45"/>
        <v>125.68567004119502</v>
      </c>
      <c r="Z126" s="22"/>
    </row>
    <row r="127" spans="1:26" s="7" customFormat="1" ht="22.15" customHeight="1">
      <c r="A127" s="115" t="s">
        <v>304</v>
      </c>
      <c r="B127" s="114">
        <v>68</v>
      </c>
      <c r="C127" s="114">
        <v>3320132000</v>
      </c>
      <c r="D127" s="113" t="s">
        <v>301</v>
      </c>
      <c r="E127" s="17">
        <f t="shared" si="37"/>
        <v>48825470.588235296</v>
      </c>
      <c r="F127" s="114">
        <v>68</v>
      </c>
      <c r="G127" s="114">
        <v>4462239000</v>
      </c>
      <c r="H127" s="113" t="s">
        <v>301</v>
      </c>
      <c r="I127" s="17">
        <f t="shared" si="38"/>
        <v>65621161.764705881</v>
      </c>
      <c r="J127" s="28">
        <f t="shared" si="39"/>
        <v>134.3994455642125</v>
      </c>
      <c r="K127" s="114">
        <v>68</v>
      </c>
      <c r="L127" s="114">
        <v>5649802000</v>
      </c>
      <c r="M127" s="113" t="s">
        <v>301</v>
      </c>
      <c r="N127" s="17">
        <f t="shared" si="40"/>
        <v>83085323.529411763</v>
      </c>
      <c r="O127" s="28">
        <f t="shared" si="41"/>
        <v>126.61361258327938</v>
      </c>
      <c r="P127" s="114">
        <v>68</v>
      </c>
      <c r="Q127" s="114">
        <v>5968892000</v>
      </c>
      <c r="R127" s="113" t="s">
        <v>301</v>
      </c>
      <c r="S127" s="17">
        <f t="shared" si="42"/>
        <v>87777823.529411763</v>
      </c>
      <c r="T127" s="28">
        <f t="shared" si="43"/>
        <v>105.64780854267104</v>
      </c>
      <c r="U127" s="114">
        <v>68</v>
      </c>
      <c r="V127" s="114">
        <v>6626161000</v>
      </c>
      <c r="W127" s="113" t="s">
        <v>301</v>
      </c>
      <c r="X127" s="17">
        <f t="shared" si="44"/>
        <v>97443544.117647052</v>
      </c>
      <c r="Y127" s="28">
        <f t="shared" si="45"/>
        <v>111.01157467751133</v>
      </c>
      <c r="Z127" s="22"/>
    </row>
    <row r="128" spans="1:26" s="7" customFormat="1" ht="22.15" customHeight="1">
      <c r="A128" s="123"/>
      <c r="B128" s="114"/>
      <c r="C128" s="114"/>
      <c r="D128" s="113" t="s">
        <v>300</v>
      </c>
      <c r="E128" s="17" t="e">
        <f t="shared" si="37"/>
        <v>#DIV/0!</v>
      </c>
      <c r="F128" s="114"/>
      <c r="G128" s="114"/>
      <c r="H128" s="113" t="s">
        <v>300</v>
      </c>
      <c r="I128" s="17" t="e">
        <f t="shared" si="38"/>
        <v>#DIV/0!</v>
      </c>
      <c r="J128" s="28" t="e">
        <f t="shared" si="39"/>
        <v>#DIV/0!</v>
      </c>
      <c r="K128" s="114"/>
      <c r="L128" s="114"/>
      <c r="M128" s="113" t="s">
        <v>300</v>
      </c>
      <c r="N128" s="17" t="e">
        <f t="shared" si="40"/>
        <v>#DIV/0!</v>
      </c>
      <c r="O128" s="28" t="e">
        <f t="shared" si="41"/>
        <v>#DIV/0!</v>
      </c>
      <c r="P128" s="114"/>
      <c r="Q128" s="114"/>
      <c r="R128" s="113" t="s">
        <v>300</v>
      </c>
      <c r="S128" s="17" t="e">
        <f t="shared" si="42"/>
        <v>#DIV/0!</v>
      </c>
      <c r="T128" s="28" t="e">
        <f t="shared" si="43"/>
        <v>#DIV/0!</v>
      </c>
      <c r="U128" s="114"/>
      <c r="V128" s="114"/>
      <c r="W128" s="113" t="s">
        <v>300</v>
      </c>
      <c r="X128" s="17" t="e">
        <f t="shared" si="44"/>
        <v>#DIV/0!</v>
      </c>
      <c r="Y128" s="28" t="e">
        <f t="shared" si="45"/>
        <v>#DIV/0!</v>
      </c>
      <c r="Z128" s="22"/>
    </row>
    <row r="129" spans="1:27" s="7" customFormat="1" ht="22.15" customHeight="1">
      <c r="A129" s="115" t="s">
        <v>303</v>
      </c>
      <c r="B129" s="113">
        <v>79</v>
      </c>
      <c r="C129" s="114">
        <v>3814433</v>
      </c>
      <c r="D129" s="113" t="s">
        <v>301</v>
      </c>
      <c r="E129" s="17">
        <f t="shared" si="37"/>
        <v>48283.962025316454</v>
      </c>
      <c r="F129" s="113">
        <v>79</v>
      </c>
      <c r="G129" s="114">
        <v>3656254</v>
      </c>
      <c r="H129" s="113" t="s">
        <v>301</v>
      </c>
      <c r="I129" s="17">
        <f t="shared" si="38"/>
        <v>46281.696202531646</v>
      </c>
      <c r="J129" s="28">
        <f t="shared" si="39"/>
        <v>95.853145146342854</v>
      </c>
      <c r="K129" s="113">
        <v>79</v>
      </c>
      <c r="L129" s="114">
        <v>4090531</v>
      </c>
      <c r="M129" s="113" t="s">
        <v>301</v>
      </c>
      <c r="N129" s="17">
        <f t="shared" si="40"/>
        <v>51778.873417721516</v>
      </c>
      <c r="O129" s="28">
        <f t="shared" si="41"/>
        <v>111.87764854411098</v>
      </c>
      <c r="P129" s="113">
        <v>79</v>
      </c>
      <c r="Q129" s="114">
        <v>4069470</v>
      </c>
      <c r="R129" s="113" t="s">
        <v>301</v>
      </c>
      <c r="S129" s="17">
        <f t="shared" si="42"/>
        <v>51512.278481012661</v>
      </c>
      <c r="T129" s="28">
        <f t="shared" si="43"/>
        <v>99.485127969938375</v>
      </c>
      <c r="U129" s="113">
        <v>79</v>
      </c>
      <c r="V129" s="114">
        <v>4089800</v>
      </c>
      <c r="W129" s="113" t="s">
        <v>301</v>
      </c>
      <c r="X129" s="17">
        <f t="shared" si="44"/>
        <v>51769.620253164554</v>
      </c>
      <c r="Y129" s="28">
        <f t="shared" si="45"/>
        <v>100.49957365455451</v>
      </c>
      <c r="Z129" s="22"/>
    </row>
    <row r="130" spans="1:27" s="7" customFormat="1" ht="22.15" customHeight="1">
      <c r="A130" s="123"/>
      <c r="B130" s="113">
        <v>54</v>
      </c>
      <c r="C130" s="114">
        <v>1833485</v>
      </c>
      <c r="D130" s="113" t="s">
        <v>300</v>
      </c>
      <c r="E130" s="17">
        <f t="shared" si="37"/>
        <v>33953.425925925927</v>
      </c>
      <c r="F130" s="113">
        <v>54</v>
      </c>
      <c r="G130" s="114">
        <v>2192457</v>
      </c>
      <c r="H130" s="113" t="s">
        <v>300</v>
      </c>
      <c r="I130" s="17">
        <f t="shared" si="38"/>
        <v>40601.055555555555</v>
      </c>
      <c r="J130" s="28">
        <f t="shared" si="39"/>
        <v>119.57867121901734</v>
      </c>
      <c r="K130" s="113">
        <v>53</v>
      </c>
      <c r="L130" s="114">
        <v>2032928</v>
      </c>
      <c r="M130" s="113" t="s">
        <v>300</v>
      </c>
      <c r="N130" s="17">
        <f t="shared" si="40"/>
        <v>38357.132075471702</v>
      </c>
      <c r="O130" s="28">
        <f t="shared" si="41"/>
        <v>94.473238566387934</v>
      </c>
      <c r="P130" s="113">
        <v>56</v>
      </c>
      <c r="Q130" s="114">
        <v>2216059</v>
      </c>
      <c r="R130" s="113" t="s">
        <v>300</v>
      </c>
      <c r="S130" s="17">
        <f t="shared" si="42"/>
        <v>39572.482142857145</v>
      </c>
      <c r="T130" s="28">
        <f t="shared" si="43"/>
        <v>103.16851130839009</v>
      </c>
      <c r="U130" s="113">
        <v>56</v>
      </c>
      <c r="V130" s="114">
        <v>2307123</v>
      </c>
      <c r="W130" s="113" t="s">
        <v>300</v>
      </c>
      <c r="X130" s="17">
        <f t="shared" si="44"/>
        <v>41198.625</v>
      </c>
      <c r="Y130" s="28">
        <f t="shared" si="45"/>
        <v>104.10927687394604</v>
      </c>
      <c r="Z130" s="22"/>
    </row>
    <row r="131" spans="1:27" s="7" customFormat="1" ht="22.15" customHeight="1">
      <c r="A131" s="115" t="s">
        <v>302</v>
      </c>
      <c r="B131" s="113">
        <v>1</v>
      </c>
      <c r="C131" s="114">
        <v>12212000</v>
      </c>
      <c r="D131" s="113" t="s">
        <v>301</v>
      </c>
      <c r="E131" s="17">
        <f t="shared" si="37"/>
        <v>12212000</v>
      </c>
      <c r="F131" s="113">
        <v>2</v>
      </c>
      <c r="G131" s="114">
        <v>28477000</v>
      </c>
      <c r="H131" s="113" t="s">
        <v>301</v>
      </c>
      <c r="I131" s="17">
        <f t="shared" si="38"/>
        <v>14238500</v>
      </c>
      <c r="J131" s="28">
        <f t="shared" si="39"/>
        <v>116.59433344251556</v>
      </c>
      <c r="K131" s="113">
        <v>3</v>
      </c>
      <c r="L131" s="114">
        <v>37558000</v>
      </c>
      <c r="M131" s="113" t="s">
        <v>301</v>
      </c>
      <c r="N131" s="17">
        <f t="shared" si="40"/>
        <v>12519333.333333334</v>
      </c>
      <c r="O131" s="28">
        <f t="shared" si="41"/>
        <v>87.92592852711546</v>
      </c>
      <c r="P131" s="113">
        <v>4</v>
      </c>
      <c r="Q131" s="114">
        <v>54039000</v>
      </c>
      <c r="R131" s="113" t="s">
        <v>301</v>
      </c>
      <c r="S131" s="17">
        <f t="shared" si="42"/>
        <v>13509750</v>
      </c>
      <c r="T131" s="28">
        <f t="shared" si="43"/>
        <v>107.91109750252942</v>
      </c>
      <c r="U131" s="113">
        <v>2</v>
      </c>
      <c r="V131" s="114">
        <v>36221000</v>
      </c>
      <c r="W131" s="113" t="s">
        <v>301</v>
      </c>
      <c r="X131" s="17">
        <f t="shared" si="44"/>
        <v>18110500</v>
      </c>
      <c r="Y131" s="28">
        <f t="shared" si="45"/>
        <v>134.0550343270601</v>
      </c>
      <c r="Z131" s="22"/>
    </row>
    <row r="132" spans="1:27" s="7" customFormat="1" ht="22.15" customHeight="1">
      <c r="A132" s="123"/>
      <c r="B132" s="113">
        <v>59</v>
      </c>
      <c r="C132" s="114">
        <v>2974055000</v>
      </c>
      <c r="D132" s="113" t="s">
        <v>300</v>
      </c>
      <c r="E132" s="17">
        <f t="shared" si="37"/>
        <v>50407711.864406779</v>
      </c>
      <c r="F132" s="113">
        <v>59</v>
      </c>
      <c r="G132" s="114">
        <v>3883782000</v>
      </c>
      <c r="H132" s="113" t="s">
        <v>300</v>
      </c>
      <c r="I132" s="17">
        <f t="shared" si="38"/>
        <v>65826813.559322037</v>
      </c>
      <c r="J132" s="28">
        <f t="shared" si="39"/>
        <v>130.58877525802313</v>
      </c>
      <c r="K132" s="113">
        <v>59</v>
      </c>
      <c r="L132" s="114">
        <v>3892552000</v>
      </c>
      <c r="M132" s="113" t="s">
        <v>300</v>
      </c>
      <c r="N132" s="17">
        <f t="shared" si="40"/>
        <v>65975457.627118647</v>
      </c>
      <c r="O132" s="28">
        <f t="shared" si="41"/>
        <v>100.22581082048374</v>
      </c>
      <c r="P132" s="113">
        <v>59</v>
      </c>
      <c r="Q132" s="114">
        <v>3908810000</v>
      </c>
      <c r="R132" s="113" t="s">
        <v>300</v>
      </c>
      <c r="S132" s="17">
        <f t="shared" si="42"/>
        <v>66251016.949152544</v>
      </c>
      <c r="T132" s="28">
        <f t="shared" si="43"/>
        <v>100.41766943640059</v>
      </c>
      <c r="U132" s="113">
        <v>59</v>
      </c>
      <c r="V132" s="114">
        <v>3870980000</v>
      </c>
      <c r="W132" s="113" t="s">
        <v>300</v>
      </c>
      <c r="X132" s="17">
        <f t="shared" si="44"/>
        <v>65609830.508474573</v>
      </c>
      <c r="Y132" s="28">
        <f t="shared" si="45"/>
        <v>99.032186266408431</v>
      </c>
      <c r="Z132" s="22"/>
    </row>
    <row r="133" spans="1:27" s="7" customFormat="1" ht="22.15" customHeight="1">
      <c r="A133" s="22"/>
      <c r="B133" s="22"/>
      <c r="C133" s="2"/>
      <c r="D133" s="22"/>
      <c r="E133" s="17"/>
      <c r="F133" s="22"/>
      <c r="G133" s="100"/>
      <c r="H133" s="22"/>
      <c r="I133" s="17"/>
      <c r="J133" s="28"/>
      <c r="K133" s="22"/>
      <c r="L133" s="2"/>
      <c r="M133" s="22"/>
      <c r="N133" s="17"/>
      <c r="O133" s="28"/>
      <c r="P133" s="22"/>
      <c r="Q133" s="2"/>
      <c r="R133" s="22"/>
      <c r="S133" s="17"/>
      <c r="T133" s="28"/>
      <c r="U133" s="22"/>
      <c r="V133" s="2"/>
      <c r="W133" s="22"/>
      <c r="X133" s="17"/>
      <c r="Y133" s="28"/>
      <c r="Z133" s="22"/>
    </row>
    <row r="134" spans="1:27" s="7" customFormat="1" ht="22.15" customHeight="1">
      <c r="A134" s="4" t="s">
        <v>131</v>
      </c>
      <c r="B134" s="22">
        <v>13</v>
      </c>
      <c r="C134" s="2"/>
      <c r="D134" s="22"/>
      <c r="E134" s="17">
        <f>C134/B134</f>
        <v>0</v>
      </c>
      <c r="F134" s="22">
        <v>13</v>
      </c>
      <c r="G134" s="100"/>
      <c r="H134" s="22"/>
      <c r="I134" s="17">
        <f>G134/F134</f>
        <v>0</v>
      </c>
      <c r="J134" s="28"/>
      <c r="K134" s="22">
        <v>13</v>
      </c>
      <c r="L134" s="2"/>
      <c r="M134" s="22"/>
      <c r="N134" s="17">
        <f t="shared" ref="N134:N137" si="46">L134/K134</f>
        <v>0</v>
      </c>
      <c r="O134" s="28" t="e">
        <f t="shared" ref="O134:O137" si="47">(N134*100)/I134</f>
        <v>#DIV/0!</v>
      </c>
      <c r="P134" s="22">
        <v>13</v>
      </c>
      <c r="Q134" s="2"/>
      <c r="R134" s="22"/>
      <c r="S134" s="17">
        <f t="shared" ref="S134:S137" si="48">Q134/P134</f>
        <v>0</v>
      </c>
      <c r="T134" s="35" t="e">
        <f t="shared" ref="T134:T137" si="49">(S134*100)/N134</f>
        <v>#DIV/0!</v>
      </c>
      <c r="U134" s="22">
        <v>13</v>
      </c>
      <c r="V134" s="2"/>
      <c r="W134" s="22"/>
      <c r="X134" s="17">
        <f t="shared" ref="X134:X137" si="50">V134/U134</f>
        <v>0</v>
      </c>
      <c r="Y134" s="28" t="e">
        <f t="shared" ref="Y134:Y137" si="51">(X134*100)/S134</f>
        <v>#DIV/0!</v>
      </c>
      <c r="Z134" s="22"/>
    </row>
    <row r="135" spans="1:27" s="7" customFormat="1" ht="22.15" customHeight="1">
      <c r="A135" s="91" t="s">
        <v>234</v>
      </c>
      <c r="B135" s="22">
        <v>120</v>
      </c>
      <c r="C135" s="2">
        <v>5408810000</v>
      </c>
      <c r="D135" s="22"/>
      <c r="E135" s="17">
        <f>C135/B135</f>
        <v>45073416.666666664</v>
      </c>
      <c r="F135" s="22">
        <v>124</v>
      </c>
      <c r="G135" s="100">
        <v>5822549000</v>
      </c>
      <c r="H135" s="22"/>
      <c r="I135" s="17">
        <f>G135/F135</f>
        <v>46956040.322580643</v>
      </c>
      <c r="J135" s="28"/>
      <c r="K135" s="22">
        <v>143</v>
      </c>
      <c r="L135" s="2">
        <v>6389174000</v>
      </c>
      <c r="M135" s="22"/>
      <c r="N135" s="17">
        <f t="shared" si="46"/>
        <v>44679538.461538464</v>
      </c>
      <c r="O135" s="28">
        <f t="shared" si="47"/>
        <v>95.15184447963891</v>
      </c>
      <c r="P135" s="22">
        <v>162</v>
      </c>
      <c r="Q135" s="2">
        <v>6557119000</v>
      </c>
      <c r="R135" s="22"/>
      <c r="S135" s="17">
        <f t="shared" si="48"/>
        <v>40476043.209876545</v>
      </c>
      <c r="T135" s="35">
        <f t="shared" si="49"/>
        <v>90.591900909450047</v>
      </c>
      <c r="U135" s="22">
        <v>168</v>
      </c>
      <c r="V135" s="2">
        <v>7515500000</v>
      </c>
      <c r="W135" s="22"/>
      <c r="X135" s="17">
        <f t="shared" si="50"/>
        <v>44735119.047619045</v>
      </c>
      <c r="Y135" s="28">
        <f t="shared" si="51"/>
        <v>110.52246094228708</v>
      </c>
      <c r="Z135" s="22"/>
    </row>
    <row r="136" spans="1:27" s="7" customFormat="1" ht="22.15" customHeight="1">
      <c r="A136" s="91" t="s">
        <v>235</v>
      </c>
      <c r="B136" s="22">
        <v>40</v>
      </c>
      <c r="C136" s="2">
        <v>1328778000</v>
      </c>
      <c r="D136" s="22" t="s">
        <v>237</v>
      </c>
      <c r="E136" s="17">
        <f>C136/B136</f>
        <v>33219450</v>
      </c>
      <c r="F136" s="22">
        <v>36</v>
      </c>
      <c r="G136" s="100">
        <v>1132125000</v>
      </c>
      <c r="H136" s="22" t="s">
        <v>237</v>
      </c>
      <c r="I136" s="17">
        <f>G136/F136</f>
        <v>31447916.666666668</v>
      </c>
      <c r="J136" s="28">
        <f t="shared" ref="J136:J137" si="52">(I136*100)/E136</f>
        <v>94.667180421911468</v>
      </c>
      <c r="K136" s="22">
        <v>38</v>
      </c>
      <c r="L136" s="2">
        <v>1405978000</v>
      </c>
      <c r="M136" s="22" t="s">
        <v>238</v>
      </c>
      <c r="N136" s="17">
        <f t="shared" si="46"/>
        <v>36999421.052631579</v>
      </c>
      <c r="O136" s="28">
        <f t="shared" si="47"/>
        <v>117.65301162810968</v>
      </c>
      <c r="P136" s="22">
        <v>31</v>
      </c>
      <c r="Q136" s="2">
        <v>1301195000</v>
      </c>
      <c r="R136" s="22" t="s">
        <v>239</v>
      </c>
      <c r="S136" s="17">
        <f t="shared" si="48"/>
        <v>41974032.258064516</v>
      </c>
      <c r="T136" s="35">
        <f t="shared" si="49"/>
        <v>113.44510552842588</v>
      </c>
      <c r="U136" s="22">
        <v>30</v>
      </c>
      <c r="V136" s="2">
        <v>1286784000</v>
      </c>
      <c r="W136" s="22" t="s">
        <v>239</v>
      </c>
      <c r="X136" s="17">
        <f t="shared" si="50"/>
        <v>42892800</v>
      </c>
      <c r="Y136" s="28">
        <f t="shared" si="51"/>
        <v>102.18889559212877</v>
      </c>
      <c r="Z136" s="22"/>
    </row>
    <row r="137" spans="1:27" s="7" customFormat="1" ht="22.15" customHeight="1">
      <c r="A137" s="91" t="s">
        <v>236</v>
      </c>
      <c r="B137" s="22">
        <v>22</v>
      </c>
      <c r="C137" s="2">
        <v>587150000</v>
      </c>
      <c r="D137" s="22"/>
      <c r="E137" s="17">
        <f t="shared" ref="E137" si="53">C137/B137</f>
        <v>26688636.363636363</v>
      </c>
      <c r="F137" s="22">
        <v>19</v>
      </c>
      <c r="G137" s="100">
        <v>578040000</v>
      </c>
      <c r="H137" s="22"/>
      <c r="I137" s="17">
        <f t="shared" ref="I137" si="54">G137/F137</f>
        <v>30423157.894736841</v>
      </c>
      <c r="J137" s="28">
        <f t="shared" si="52"/>
        <v>113.9929274775118</v>
      </c>
      <c r="K137" s="22">
        <v>27</v>
      </c>
      <c r="L137" s="2">
        <v>616484000</v>
      </c>
      <c r="M137" s="22"/>
      <c r="N137" s="17">
        <f t="shared" si="46"/>
        <v>22832740.740740743</v>
      </c>
      <c r="O137" s="28">
        <f t="shared" si="47"/>
        <v>75.050528349954007</v>
      </c>
      <c r="P137" s="22">
        <v>26</v>
      </c>
      <c r="Q137" s="2">
        <v>612400000</v>
      </c>
      <c r="R137" s="22"/>
      <c r="S137" s="17">
        <f t="shared" si="48"/>
        <v>23553846.153846152</v>
      </c>
      <c r="T137" s="35">
        <f t="shared" si="49"/>
        <v>103.15820786165514</v>
      </c>
      <c r="U137" s="22">
        <v>26</v>
      </c>
      <c r="V137" s="2">
        <v>618200000</v>
      </c>
      <c r="W137" s="22"/>
      <c r="X137" s="17">
        <f t="shared" si="50"/>
        <v>23776923.076923076</v>
      </c>
      <c r="Y137" s="28">
        <f t="shared" si="51"/>
        <v>100.94709340300457</v>
      </c>
      <c r="Z137" s="22"/>
    </row>
    <row r="138" spans="1:27" s="7" customFormat="1" ht="22.15" customHeight="1">
      <c r="A138" s="22"/>
      <c r="B138" s="22"/>
      <c r="C138" s="2"/>
      <c r="D138" s="22"/>
      <c r="E138" s="17"/>
      <c r="F138" s="22"/>
      <c r="G138" s="100"/>
      <c r="H138" s="22"/>
      <c r="I138" s="17"/>
      <c r="J138" s="28"/>
      <c r="K138" s="22"/>
      <c r="L138" s="2"/>
      <c r="M138" s="22"/>
      <c r="N138" s="17"/>
      <c r="O138" s="28"/>
      <c r="P138" s="22"/>
      <c r="Q138" s="2"/>
      <c r="R138" s="22"/>
      <c r="S138" s="17"/>
      <c r="T138" s="28"/>
      <c r="U138" s="22"/>
      <c r="V138" s="2"/>
      <c r="W138" s="22"/>
      <c r="X138" s="17"/>
      <c r="Y138" s="28"/>
      <c r="Z138" s="22"/>
    </row>
    <row r="139" spans="1:27" s="7" customFormat="1" ht="22.5" customHeight="1">
      <c r="A139" s="4" t="s">
        <v>81</v>
      </c>
      <c r="B139" s="22">
        <v>18</v>
      </c>
      <c r="C139" s="2">
        <v>560000000</v>
      </c>
      <c r="D139" s="27" t="s">
        <v>82</v>
      </c>
      <c r="E139" s="17">
        <f>C139/B139</f>
        <v>31111111.111111112</v>
      </c>
      <c r="F139" s="22">
        <v>18</v>
      </c>
      <c r="G139" s="100">
        <v>601960000</v>
      </c>
      <c r="H139" s="27" t="s">
        <v>82</v>
      </c>
      <c r="I139" s="17">
        <f t="shared" ref="I139:I154" si="55">G139/F139</f>
        <v>33442222.222222224</v>
      </c>
      <c r="J139" s="28">
        <f>(I139*100)/E139</f>
        <v>107.49285714285715</v>
      </c>
      <c r="K139" s="22">
        <v>18</v>
      </c>
      <c r="L139" s="2">
        <v>693000000</v>
      </c>
      <c r="M139" s="27" t="s">
        <v>82</v>
      </c>
      <c r="N139" s="17">
        <f t="shared" ref="N139:N166" si="56">L139/K139</f>
        <v>38500000</v>
      </c>
      <c r="O139" s="28">
        <f t="shared" ref="O139:O166" si="57">(N139*100)/I139</f>
        <v>115.12392850023257</v>
      </c>
      <c r="P139" s="22">
        <v>18</v>
      </c>
      <c r="Q139" s="2">
        <v>719000000</v>
      </c>
      <c r="R139" s="27" t="s">
        <v>82</v>
      </c>
      <c r="S139" s="17">
        <f t="shared" ref="S139:S166" si="58">Q139/P139</f>
        <v>39944444.444444448</v>
      </c>
      <c r="T139" s="28">
        <f t="shared" ref="T139:T166" si="59">(S139*100)/N139</f>
        <v>103.75180375180376</v>
      </c>
      <c r="U139" s="22">
        <v>18</v>
      </c>
      <c r="V139" s="2">
        <v>730000000</v>
      </c>
      <c r="W139" s="27" t="s">
        <v>82</v>
      </c>
      <c r="X139" s="17">
        <f t="shared" ref="X139:X166" si="60">V139/U139</f>
        <v>40555555.555555552</v>
      </c>
      <c r="Y139" s="28">
        <f t="shared" ref="Y139:Y166" si="61">(X139*100)/S139</f>
        <v>101.52990264255909</v>
      </c>
      <c r="Z139" s="22" t="s">
        <v>78</v>
      </c>
    </row>
    <row r="140" spans="1:27" s="7" customFormat="1" ht="22.5" customHeight="1">
      <c r="A140" s="22" t="s">
        <v>83</v>
      </c>
      <c r="B140" s="22">
        <v>6</v>
      </c>
      <c r="C140" s="2">
        <v>229000000</v>
      </c>
      <c r="D140" s="27" t="s">
        <v>80</v>
      </c>
      <c r="E140" s="17">
        <f>C140/B140</f>
        <v>38166666.666666664</v>
      </c>
      <c r="F140" s="22">
        <v>6</v>
      </c>
      <c r="G140" s="100">
        <v>242079000</v>
      </c>
      <c r="H140" s="27" t="s">
        <v>80</v>
      </c>
      <c r="I140" s="17">
        <f t="shared" si="55"/>
        <v>40346500</v>
      </c>
      <c r="J140" s="28">
        <f>(I140*100)/E140</f>
        <v>105.71135371179039</v>
      </c>
      <c r="K140" s="22">
        <v>6</v>
      </c>
      <c r="L140" s="2">
        <v>279120000</v>
      </c>
      <c r="M140" s="27" t="s">
        <v>80</v>
      </c>
      <c r="N140" s="17">
        <f t="shared" si="56"/>
        <v>46520000</v>
      </c>
      <c r="O140" s="28">
        <f t="shared" si="57"/>
        <v>115.30120332618691</v>
      </c>
      <c r="P140" s="22">
        <v>6</v>
      </c>
      <c r="Q140" s="2">
        <v>281748000</v>
      </c>
      <c r="R140" s="27" t="s">
        <v>80</v>
      </c>
      <c r="S140" s="17">
        <f t="shared" si="58"/>
        <v>46958000</v>
      </c>
      <c r="T140" s="28">
        <f t="shared" si="59"/>
        <v>100.94153052450559</v>
      </c>
      <c r="U140" s="22">
        <v>6</v>
      </c>
      <c r="V140" s="2">
        <v>286480000</v>
      </c>
      <c r="W140" s="27" t="s">
        <v>80</v>
      </c>
      <c r="X140" s="80">
        <f t="shared" si="60"/>
        <v>47746666.666666664</v>
      </c>
      <c r="Y140" s="28">
        <f t="shared" si="61"/>
        <v>101.67951502761332</v>
      </c>
      <c r="Z140" s="22" t="s">
        <v>75</v>
      </c>
    </row>
    <row r="141" spans="1:27" s="7" customFormat="1" ht="22.5" customHeight="1">
      <c r="A141" s="22" t="s">
        <v>160</v>
      </c>
      <c r="B141" s="33">
        <v>3</v>
      </c>
      <c r="C141" s="34">
        <v>91510000</v>
      </c>
      <c r="D141" s="39" t="s">
        <v>86</v>
      </c>
      <c r="E141" s="36">
        <f>C141/B141</f>
        <v>30503333.333333332</v>
      </c>
      <c r="F141" s="33">
        <v>3</v>
      </c>
      <c r="G141" s="101">
        <v>96330000</v>
      </c>
      <c r="H141" s="39" t="s">
        <v>86</v>
      </c>
      <c r="I141" s="36">
        <f t="shared" si="55"/>
        <v>32110000</v>
      </c>
      <c r="J141" s="35">
        <f>(I141*100)/E141</f>
        <v>105.26718391432631</v>
      </c>
      <c r="K141" s="33">
        <v>3</v>
      </c>
      <c r="L141" s="34">
        <v>101400000</v>
      </c>
      <c r="M141" s="39" t="s">
        <v>86</v>
      </c>
      <c r="N141" s="36">
        <f t="shared" si="56"/>
        <v>33800000</v>
      </c>
      <c r="O141" s="35">
        <f t="shared" si="57"/>
        <v>105.26315789473684</v>
      </c>
      <c r="P141" s="33">
        <v>3</v>
      </c>
      <c r="Q141" s="34">
        <v>106000000</v>
      </c>
      <c r="R141" s="39" t="s">
        <v>86</v>
      </c>
      <c r="S141" s="36">
        <f t="shared" si="58"/>
        <v>35333333.333333336</v>
      </c>
      <c r="T141" s="35">
        <f t="shared" si="59"/>
        <v>104.53648915187377</v>
      </c>
      <c r="U141" s="33">
        <v>3</v>
      </c>
      <c r="V141" s="34">
        <v>115460000</v>
      </c>
      <c r="W141" s="39" t="s">
        <v>86</v>
      </c>
      <c r="X141" s="36">
        <f t="shared" si="60"/>
        <v>38486666.666666664</v>
      </c>
      <c r="Y141" s="35">
        <f t="shared" si="61"/>
        <v>108.92452830188678</v>
      </c>
      <c r="Z141" s="33" t="s">
        <v>75</v>
      </c>
    </row>
    <row r="142" spans="1:27" s="7" customFormat="1" ht="22.5" customHeight="1">
      <c r="A142" s="22" t="s">
        <v>162</v>
      </c>
      <c r="B142" s="33">
        <v>4</v>
      </c>
      <c r="C142" s="34">
        <v>96818000</v>
      </c>
      <c r="D142" s="39" t="s">
        <v>89</v>
      </c>
      <c r="E142" s="36">
        <f>C142/B142</f>
        <v>24204500</v>
      </c>
      <c r="F142" s="33">
        <v>4</v>
      </c>
      <c r="G142" s="101">
        <v>95710000</v>
      </c>
      <c r="H142" s="39" t="s">
        <v>89</v>
      </c>
      <c r="I142" s="36">
        <f t="shared" si="55"/>
        <v>23927500</v>
      </c>
      <c r="J142" s="35">
        <f>(I142*100)/E142</f>
        <v>98.855584705323395</v>
      </c>
      <c r="K142" s="33">
        <v>3</v>
      </c>
      <c r="L142" s="34">
        <v>68970000</v>
      </c>
      <c r="M142" s="39" t="s">
        <v>89</v>
      </c>
      <c r="N142" s="36">
        <f t="shared" si="56"/>
        <v>22990000</v>
      </c>
      <c r="O142" s="35">
        <f t="shared" si="57"/>
        <v>96.08191411555741</v>
      </c>
      <c r="P142" s="33">
        <v>3</v>
      </c>
      <c r="Q142" s="34">
        <v>62364000</v>
      </c>
      <c r="R142" s="39" t="s">
        <v>89</v>
      </c>
      <c r="S142" s="36">
        <f t="shared" si="58"/>
        <v>20788000</v>
      </c>
      <c r="T142" s="35">
        <f t="shared" si="59"/>
        <v>90.421922575032625</v>
      </c>
      <c r="U142" s="33">
        <v>3</v>
      </c>
      <c r="V142" s="34">
        <v>64525000</v>
      </c>
      <c r="W142" s="39" t="s">
        <v>89</v>
      </c>
      <c r="X142" s="36">
        <f t="shared" si="60"/>
        <v>21508333.333333332</v>
      </c>
      <c r="Y142" s="35">
        <f t="shared" si="61"/>
        <v>103.46514014495541</v>
      </c>
      <c r="Z142" s="33" t="s">
        <v>75</v>
      </c>
    </row>
    <row r="143" spans="1:27" s="7" customFormat="1" ht="22.5" customHeight="1">
      <c r="A143" s="22" t="s">
        <v>164</v>
      </c>
      <c r="B143" s="33"/>
      <c r="C143" s="34"/>
      <c r="D143" s="39"/>
      <c r="E143" s="36"/>
      <c r="F143" s="33">
        <v>3</v>
      </c>
      <c r="G143" s="101">
        <v>67170000</v>
      </c>
      <c r="H143" s="39" t="s">
        <v>80</v>
      </c>
      <c r="I143" s="36">
        <f t="shared" si="55"/>
        <v>22390000</v>
      </c>
      <c r="J143" s="35"/>
      <c r="K143" s="33">
        <v>3</v>
      </c>
      <c r="L143" s="34">
        <v>68520000</v>
      </c>
      <c r="M143" s="39" t="s">
        <v>80</v>
      </c>
      <c r="N143" s="36">
        <f t="shared" si="56"/>
        <v>22840000</v>
      </c>
      <c r="O143" s="35">
        <f t="shared" si="57"/>
        <v>102.00982581509602</v>
      </c>
      <c r="P143" s="33">
        <v>3</v>
      </c>
      <c r="Q143" s="34">
        <v>71059000</v>
      </c>
      <c r="R143" s="39" t="s">
        <v>80</v>
      </c>
      <c r="S143" s="36">
        <f t="shared" si="58"/>
        <v>23686333.333333332</v>
      </c>
      <c r="T143" s="35">
        <f t="shared" si="59"/>
        <v>103.70548744892001</v>
      </c>
      <c r="U143" s="33">
        <v>3</v>
      </c>
      <c r="V143" s="34">
        <v>63214000</v>
      </c>
      <c r="W143" s="39" t="s">
        <v>80</v>
      </c>
      <c r="X143" s="36">
        <f t="shared" si="60"/>
        <v>21071333.333333332</v>
      </c>
      <c r="Y143" s="35">
        <f t="shared" si="61"/>
        <v>88.959878410897986</v>
      </c>
      <c r="Z143" s="33" t="s">
        <v>75</v>
      </c>
    </row>
    <row r="144" spans="1:27" s="7" customFormat="1" ht="22.5" customHeight="1">
      <c r="A144" s="22" t="s">
        <v>282</v>
      </c>
      <c r="B144" s="33">
        <v>3</v>
      </c>
      <c r="C144" s="34">
        <v>86508000</v>
      </c>
      <c r="D144" s="39" t="s">
        <v>80</v>
      </c>
      <c r="E144" s="36">
        <f t="shared" ref="E144:E154" si="62">C144/B144</f>
        <v>28836000</v>
      </c>
      <c r="F144" s="33">
        <v>3</v>
      </c>
      <c r="G144" s="101">
        <v>98244000</v>
      </c>
      <c r="H144" s="39" t="s">
        <v>80</v>
      </c>
      <c r="I144" s="36">
        <f t="shared" si="55"/>
        <v>32748000</v>
      </c>
      <c r="J144" s="35">
        <f t="shared" ref="J144:J154" si="63">(I144*100)/E144</f>
        <v>113.56637536412818</v>
      </c>
      <c r="K144" s="33">
        <v>3</v>
      </c>
      <c r="L144" s="34">
        <v>99144000</v>
      </c>
      <c r="M144" s="39" t="s">
        <v>80</v>
      </c>
      <c r="N144" s="36">
        <f t="shared" si="56"/>
        <v>33048000</v>
      </c>
      <c r="O144" s="35">
        <f t="shared" si="57"/>
        <v>100.91608647856357</v>
      </c>
      <c r="P144" s="33">
        <v>3</v>
      </c>
      <c r="Q144" s="34">
        <v>97591000</v>
      </c>
      <c r="R144" s="39" t="s">
        <v>80</v>
      </c>
      <c r="S144" s="36">
        <f t="shared" si="58"/>
        <v>32530333.333333332</v>
      </c>
      <c r="T144" s="35">
        <f t="shared" si="59"/>
        <v>98.433591543613318</v>
      </c>
      <c r="U144" s="33">
        <v>3</v>
      </c>
      <c r="V144" s="34">
        <v>104007000</v>
      </c>
      <c r="W144" s="39" t="s">
        <v>80</v>
      </c>
      <c r="X144" s="36">
        <f t="shared" si="60"/>
        <v>34669000</v>
      </c>
      <c r="Y144" s="35">
        <f t="shared" si="61"/>
        <v>106.57437673555964</v>
      </c>
      <c r="Z144" s="33" t="s">
        <v>75</v>
      </c>
      <c r="AA144" s="24"/>
    </row>
    <row r="145" spans="1:26" s="7" customFormat="1" ht="22.5" customHeight="1">
      <c r="A145" s="22" t="s">
        <v>91</v>
      </c>
      <c r="B145" s="33">
        <v>7</v>
      </c>
      <c r="C145" s="34">
        <v>233757000</v>
      </c>
      <c r="D145" s="39" t="s">
        <v>80</v>
      </c>
      <c r="E145" s="36">
        <f t="shared" si="62"/>
        <v>33393857.142857142</v>
      </c>
      <c r="F145" s="33">
        <v>7</v>
      </c>
      <c r="G145" s="101">
        <v>267757000</v>
      </c>
      <c r="H145" s="43" t="s">
        <v>80</v>
      </c>
      <c r="I145" s="36">
        <f t="shared" si="55"/>
        <v>38251000</v>
      </c>
      <c r="J145" s="35">
        <f t="shared" si="63"/>
        <v>114.54501897269387</v>
      </c>
      <c r="K145" s="34">
        <v>7</v>
      </c>
      <c r="L145" s="34">
        <v>266126000</v>
      </c>
      <c r="M145" s="43" t="s">
        <v>80</v>
      </c>
      <c r="N145" s="36">
        <f t="shared" si="56"/>
        <v>38018000</v>
      </c>
      <c r="O145" s="35">
        <f t="shared" si="57"/>
        <v>99.390865598285018</v>
      </c>
      <c r="P145" s="41">
        <v>8</v>
      </c>
      <c r="Q145" s="34">
        <v>303540000</v>
      </c>
      <c r="R145" s="43" t="s">
        <v>80</v>
      </c>
      <c r="S145" s="36">
        <f t="shared" si="58"/>
        <v>37942500</v>
      </c>
      <c r="T145" s="35">
        <f t="shared" si="59"/>
        <v>99.801409858488086</v>
      </c>
      <c r="U145" s="34">
        <v>8</v>
      </c>
      <c r="V145" s="34">
        <v>304502000</v>
      </c>
      <c r="W145" s="43" t="s">
        <v>80</v>
      </c>
      <c r="X145" s="36">
        <f t="shared" si="60"/>
        <v>38062750</v>
      </c>
      <c r="Y145" s="35">
        <f t="shared" si="61"/>
        <v>100.31692692890559</v>
      </c>
      <c r="Z145" s="33" t="s">
        <v>75</v>
      </c>
    </row>
    <row r="146" spans="1:26" s="7" customFormat="1" ht="22.5" customHeight="1">
      <c r="A146" s="22" t="s">
        <v>93</v>
      </c>
      <c r="B146" s="33">
        <v>6</v>
      </c>
      <c r="C146" s="34">
        <v>15476000</v>
      </c>
      <c r="D146" s="39" t="s">
        <v>94</v>
      </c>
      <c r="E146" s="36">
        <f t="shared" si="62"/>
        <v>2579333.3333333335</v>
      </c>
      <c r="F146" s="33">
        <v>6</v>
      </c>
      <c r="G146" s="101">
        <v>52293000</v>
      </c>
      <c r="H146" s="39" t="s">
        <v>94</v>
      </c>
      <c r="I146" s="36">
        <f t="shared" si="55"/>
        <v>8715500</v>
      </c>
      <c r="J146" s="35">
        <f t="shared" si="63"/>
        <v>337.89738950633239</v>
      </c>
      <c r="K146" s="33">
        <v>6</v>
      </c>
      <c r="L146" s="34">
        <v>92600000</v>
      </c>
      <c r="M146" s="39" t="s">
        <v>94</v>
      </c>
      <c r="N146" s="36">
        <f t="shared" si="56"/>
        <v>15433333.333333334</v>
      </c>
      <c r="O146" s="35">
        <f t="shared" si="57"/>
        <v>177.07915017306334</v>
      </c>
      <c r="P146" s="33">
        <v>7</v>
      </c>
      <c r="Q146" s="34">
        <v>110000000</v>
      </c>
      <c r="R146" s="39" t="s">
        <v>94</v>
      </c>
      <c r="S146" s="36">
        <f t="shared" si="58"/>
        <v>15714285.714285715</v>
      </c>
      <c r="T146" s="35">
        <f t="shared" si="59"/>
        <v>101.82042579450787</v>
      </c>
      <c r="U146" s="33">
        <v>7</v>
      </c>
      <c r="V146" s="34">
        <v>121868000</v>
      </c>
      <c r="W146" s="39" t="s">
        <v>94</v>
      </c>
      <c r="X146" s="36">
        <f t="shared" si="60"/>
        <v>17409714.285714287</v>
      </c>
      <c r="Y146" s="35">
        <f t="shared" si="61"/>
        <v>110.78909090909092</v>
      </c>
      <c r="Z146" s="33" t="s">
        <v>75</v>
      </c>
    </row>
    <row r="147" spans="1:26" s="7" customFormat="1" ht="22.5" customHeight="1">
      <c r="A147" s="22" t="s">
        <v>98</v>
      </c>
      <c r="B147" s="33">
        <v>3</v>
      </c>
      <c r="C147" s="34">
        <v>89073000</v>
      </c>
      <c r="D147" s="39" t="s">
        <v>99</v>
      </c>
      <c r="E147" s="36">
        <f t="shared" si="62"/>
        <v>29691000</v>
      </c>
      <c r="F147" s="33">
        <v>3</v>
      </c>
      <c r="G147" s="101">
        <v>95791000</v>
      </c>
      <c r="H147" s="39" t="s">
        <v>99</v>
      </c>
      <c r="I147" s="36">
        <f t="shared" si="55"/>
        <v>31930333.333333332</v>
      </c>
      <c r="J147" s="35">
        <f t="shared" si="63"/>
        <v>107.54212836662063</v>
      </c>
      <c r="K147" s="33">
        <v>3</v>
      </c>
      <c r="L147" s="34">
        <v>103031000</v>
      </c>
      <c r="M147" s="39" t="s">
        <v>99</v>
      </c>
      <c r="N147" s="36">
        <f t="shared" si="56"/>
        <v>34343666.666666664</v>
      </c>
      <c r="O147" s="35">
        <f t="shared" si="57"/>
        <v>107.5581213266382</v>
      </c>
      <c r="P147" s="33">
        <v>3</v>
      </c>
      <c r="Q147" s="34">
        <v>159131000</v>
      </c>
      <c r="R147" s="39" t="s">
        <v>99</v>
      </c>
      <c r="S147" s="36">
        <f t="shared" si="58"/>
        <v>53043666.666666664</v>
      </c>
      <c r="T147" s="35">
        <f t="shared" si="59"/>
        <v>154.44963166425637</v>
      </c>
      <c r="U147" s="33">
        <v>3</v>
      </c>
      <c r="V147" s="34">
        <v>113647000</v>
      </c>
      <c r="W147" s="39" t="s">
        <v>99</v>
      </c>
      <c r="X147" s="36">
        <f t="shared" si="60"/>
        <v>37882333.333333336</v>
      </c>
      <c r="Y147" s="35">
        <f t="shared" si="61"/>
        <v>71.417259993338831</v>
      </c>
      <c r="Z147" s="33" t="s">
        <v>75</v>
      </c>
    </row>
    <row r="148" spans="1:26" s="7" customFormat="1" ht="22.5" customHeight="1">
      <c r="A148" s="22" t="s">
        <v>101</v>
      </c>
      <c r="B148" s="33">
        <v>3</v>
      </c>
      <c r="C148" s="34">
        <v>123085000</v>
      </c>
      <c r="D148" s="39" t="s">
        <v>102</v>
      </c>
      <c r="E148" s="36">
        <f t="shared" si="62"/>
        <v>41028333.333333336</v>
      </c>
      <c r="F148" s="33">
        <v>3</v>
      </c>
      <c r="G148" s="101">
        <v>125261000</v>
      </c>
      <c r="H148" s="39" t="s">
        <v>102</v>
      </c>
      <c r="I148" s="36">
        <f t="shared" si="55"/>
        <v>41753666.666666664</v>
      </c>
      <c r="J148" s="35">
        <f t="shared" si="63"/>
        <v>101.76788398261363</v>
      </c>
      <c r="K148" s="33">
        <v>3</v>
      </c>
      <c r="L148" s="34">
        <v>139121000</v>
      </c>
      <c r="M148" s="39" t="s">
        <v>102</v>
      </c>
      <c r="N148" s="36">
        <f t="shared" si="56"/>
        <v>46373666.666666664</v>
      </c>
      <c r="O148" s="35">
        <f t="shared" si="57"/>
        <v>111.06489649611611</v>
      </c>
      <c r="P148" s="33">
        <v>3</v>
      </c>
      <c r="Q148" s="34">
        <v>146361000</v>
      </c>
      <c r="R148" s="39" t="s">
        <v>102</v>
      </c>
      <c r="S148" s="36">
        <f t="shared" si="58"/>
        <v>48787000</v>
      </c>
      <c r="T148" s="35">
        <f t="shared" si="59"/>
        <v>105.20410290322813</v>
      </c>
      <c r="U148" s="33">
        <v>3</v>
      </c>
      <c r="V148" s="34">
        <v>151136000</v>
      </c>
      <c r="W148" s="39" t="s">
        <v>102</v>
      </c>
      <c r="X148" s="80">
        <f t="shared" si="60"/>
        <v>50378666.666666664</v>
      </c>
      <c r="Y148" s="35">
        <f t="shared" si="61"/>
        <v>103.26248112543641</v>
      </c>
      <c r="Z148" s="33" t="s">
        <v>75</v>
      </c>
    </row>
    <row r="149" spans="1:26" s="7" customFormat="1" ht="22.5" customHeight="1">
      <c r="A149" s="22" t="s">
        <v>105</v>
      </c>
      <c r="B149" s="33">
        <v>3</v>
      </c>
      <c r="C149" s="34">
        <v>85124000</v>
      </c>
      <c r="D149" s="39" t="s">
        <v>106</v>
      </c>
      <c r="E149" s="36">
        <f t="shared" si="62"/>
        <v>28374666.666666668</v>
      </c>
      <c r="F149" s="33">
        <v>3</v>
      </c>
      <c r="G149" s="101">
        <v>107585000</v>
      </c>
      <c r="H149" s="39" t="s">
        <v>106</v>
      </c>
      <c r="I149" s="36">
        <f t="shared" si="55"/>
        <v>35861666.666666664</v>
      </c>
      <c r="J149" s="35">
        <f t="shared" si="63"/>
        <v>126.38621305389783</v>
      </c>
      <c r="K149" s="33">
        <v>3</v>
      </c>
      <c r="L149" s="34">
        <v>109275000</v>
      </c>
      <c r="M149" s="39" t="s">
        <v>106</v>
      </c>
      <c r="N149" s="36">
        <f t="shared" si="56"/>
        <v>36425000</v>
      </c>
      <c r="O149" s="35">
        <f t="shared" si="57"/>
        <v>101.5708509550588</v>
      </c>
      <c r="P149" s="33">
        <v>3</v>
      </c>
      <c r="Q149" s="34">
        <v>105407000</v>
      </c>
      <c r="R149" s="39" t="s">
        <v>106</v>
      </c>
      <c r="S149" s="36">
        <f t="shared" si="58"/>
        <v>35135666.666666664</v>
      </c>
      <c r="T149" s="35">
        <f t="shared" si="59"/>
        <v>96.460306566003197</v>
      </c>
      <c r="U149" s="33">
        <v>3</v>
      </c>
      <c r="V149" s="34">
        <v>112286000</v>
      </c>
      <c r="W149" s="39" t="s">
        <v>106</v>
      </c>
      <c r="X149" s="36">
        <f t="shared" si="60"/>
        <v>37428666.666666664</v>
      </c>
      <c r="Y149" s="35">
        <f t="shared" si="61"/>
        <v>106.52613204056657</v>
      </c>
      <c r="Z149" s="33" t="s">
        <v>75</v>
      </c>
    </row>
    <row r="150" spans="1:26" s="7" customFormat="1" ht="22.5" customHeight="1">
      <c r="A150" s="22" t="s">
        <v>110</v>
      </c>
      <c r="B150" s="33">
        <v>3</v>
      </c>
      <c r="C150" s="34">
        <v>105000000</v>
      </c>
      <c r="D150" s="39" t="s">
        <v>74</v>
      </c>
      <c r="E150" s="36">
        <f t="shared" si="62"/>
        <v>35000000</v>
      </c>
      <c r="F150" s="33">
        <v>3</v>
      </c>
      <c r="G150" s="101">
        <v>111000000</v>
      </c>
      <c r="H150" s="39" t="s">
        <v>74</v>
      </c>
      <c r="I150" s="36">
        <f t="shared" si="55"/>
        <v>37000000</v>
      </c>
      <c r="J150" s="35">
        <f t="shared" si="63"/>
        <v>105.71428571428571</v>
      </c>
      <c r="K150" s="33">
        <v>3</v>
      </c>
      <c r="L150" s="34">
        <v>110000000</v>
      </c>
      <c r="M150" s="39" t="s">
        <v>74</v>
      </c>
      <c r="N150" s="36">
        <f t="shared" si="56"/>
        <v>36666666.666666664</v>
      </c>
      <c r="O150" s="35">
        <f t="shared" si="57"/>
        <v>99.099099099099092</v>
      </c>
      <c r="P150" s="33">
        <v>4</v>
      </c>
      <c r="Q150" s="34">
        <v>119104000</v>
      </c>
      <c r="R150" s="39" t="s">
        <v>74</v>
      </c>
      <c r="S150" s="36">
        <f t="shared" si="58"/>
        <v>29776000</v>
      </c>
      <c r="T150" s="35">
        <f t="shared" si="59"/>
        <v>81.207272727272738</v>
      </c>
      <c r="U150" s="33">
        <v>4</v>
      </c>
      <c r="V150" s="34">
        <v>137578000</v>
      </c>
      <c r="W150" s="39" t="s">
        <v>74</v>
      </c>
      <c r="X150" s="36">
        <f t="shared" si="60"/>
        <v>34394500</v>
      </c>
      <c r="Y150" s="35">
        <f t="shared" si="61"/>
        <v>115.51081407845244</v>
      </c>
      <c r="Z150" s="33" t="s">
        <v>75</v>
      </c>
    </row>
    <row r="151" spans="1:26" s="7" customFormat="1" ht="22.5" customHeight="1">
      <c r="A151" s="22"/>
      <c r="B151" s="33"/>
      <c r="C151" s="34"/>
      <c r="D151" s="39"/>
      <c r="E151" s="36"/>
      <c r="F151" s="33"/>
      <c r="G151" s="101"/>
      <c r="H151" s="39"/>
      <c r="I151" s="36"/>
      <c r="J151" s="35"/>
      <c r="K151" s="33"/>
      <c r="L151" s="34"/>
      <c r="M151" s="39"/>
      <c r="N151" s="36"/>
      <c r="O151" s="35"/>
      <c r="P151" s="33"/>
      <c r="Q151" s="34"/>
      <c r="R151" s="39"/>
      <c r="S151" s="36"/>
      <c r="T151" s="35"/>
      <c r="U151" s="33"/>
      <c r="V151" s="34"/>
      <c r="W151" s="39"/>
      <c r="X151" s="36"/>
      <c r="Y151" s="35"/>
      <c r="Z151" s="33"/>
    </row>
    <row r="152" spans="1:26" s="7" customFormat="1" ht="22.15" customHeight="1">
      <c r="A152" s="4" t="s">
        <v>1</v>
      </c>
      <c r="B152" s="22">
        <v>36</v>
      </c>
      <c r="C152" s="2">
        <v>1236250460</v>
      </c>
      <c r="D152" s="22" t="s">
        <v>20</v>
      </c>
      <c r="E152" s="17">
        <f t="shared" si="62"/>
        <v>34340290.555555552</v>
      </c>
      <c r="F152" s="22">
        <v>36</v>
      </c>
      <c r="G152" s="100">
        <v>1299308670</v>
      </c>
      <c r="H152" s="22" t="s">
        <v>20</v>
      </c>
      <c r="I152" s="17">
        <f t="shared" si="55"/>
        <v>36091907.5</v>
      </c>
      <c r="J152" s="28">
        <f t="shared" si="63"/>
        <v>105.10076331943287</v>
      </c>
      <c r="K152" s="22">
        <v>36</v>
      </c>
      <c r="L152" s="2">
        <v>1297845820</v>
      </c>
      <c r="M152" s="22" t="s">
        <v>18</v>
      </c>
      <c r="N152" s="17">
        <f t="shared" si="56"/>
        <v>36051272.777777776</v>
      </c>
      <c r="O152" s="28">
        <f t="shared" si="57"/>
        <v>99.887413204131079</v>
      </c>
      <c r="P152" s="22">
        <v>37</v>
      </c>
      <c r="Q152" s="2">
        <v>1514514000</v>
      </c>
      <c r="R152" s="22" t="s">
        <v>20</v>
      </c>
      <c r="S152" s="17">
        <f t="shared" si="58"/>
        <v>40932810.810810812</v>
      </c>
      <c r="T152" s="28">
        <f t="shared" si="59"/>
        <v>113.54054283498708</v>
      </c>
      <c r="U152" s="22">
        <v>38</v>
      </c>
      <c r="V152" s="2">
        <v>1551127000</v>
      </c>
      <c r="W152" s="22" t="s">
        <v>19</v>
      </c>
      <c r="X152" s="17">
        <f t="shared" si="60"/>
        <v>40819131.578947365</v>
      </c>
      <c r="Y152" s="28">
        <f t="shared" si="61"/>
        <v>99.722278461674989</v>
      </c>
      <c r="Z152" s="22"/>
    </row>
    <row r="153" spans="1:26" s="7" customFormat="1" ht="22.15" customHeight="1">
      <c r="A153" s="22" t="s">
        <v>2</v>
      </c>
      <c r="B153" s="22">
        <v>16</v>
      </c>
      <c r="C153" s="2">
        <v>481624000</v>
      </c>
      <c r="D153" s="22" t="s">
        <v>16</v>
      </c>
      <c r="E153" s="17">
        <f t="shared" si="62"/>
        <v>30101500</v>
      </c>
      <c r="F153" s="22">
        <v>16</v>
      </c>
      <c r="G153" s="100">
        <v>503019000</v>
      </c>
      <c r="H153" s="22" t="s">
        <v>17</v>
      </c>
      <c r="I153" s="17">
        <f t="shared" si="55"/>
        <v>31438687.5</v>
      </c>
      <c r="J153" s="28">
        <f t="shared" si="63"/>
        <v>104.44226201352092</v>
      </c>
      <c r="K153" s="22">
        <v>17</v>
      </c>
      <c r="L153" s="2">
        <v>559938000</v>
      </c>
      <c r="M153" s="22" t="s">
        <v>16</v>
      </c>
      <c r="N153" s="17">
        <f t="shared" si="56"/>
        <v>32937529.411764707</v>
      </c>
      <c r="O153" s="28">
        <f t="shared" si="57"/>
        <v>104.76750790491718</v>
      </c>
      <c r="P153" s="22">
        <v>17</v>
      </c>
      <c r="Q153" s="2">
        <v>610841000</v>
      </c>
      <c r="R153" s="22" t="s">
        <v>30</v>
      </c>
      <c r="S153" s="17">
        <f t="shared" si="58"/>
        <v>35931823.529411763</v>
      </c>
      <c r="T153" s="28">
        <f t="shared" si="59"/>
        <v>109.09082791309037</v>
      </c>
      <c r="U153" s="22">
        <v>17</v>
      </c>
      <c r="V153" s="2">
        <v>738432000</v>
      </c>
      <c r="W153" s="22" t="s">
        <v>18</v>
      </c>
      <c r="X153" s="17">
        <f t="shared" si="60"/>
        <v>43437176.470588237</v>
      </c>
      <c r="Y153" s="28">
        <f t="shared" si="61"/>
        <v>120.8877596624981</v>
      </c>
      <c r="Z153" s="22"/>
    </row>
    <row r="154" spans="1:26" s="7" customFormat="1" ht="22.15" customHeight="1">
      <c r="A154" s="22" t="s">
        <v>3</v>
      </c>
      <c r="B154" s="22">
        <v>2</v>
      </c>
      <c r="C154" s="2">
        <v>67080000</v>
      </c>
      <c r="D154" s="22" t="s">
        <v>18</v>
      </c>
      <c r="E154" s="17">
        <f t="shared" si="62"/>
        <v>33540000</v>
      </c>
      <c r="F154" s="22">
        <v>2</v>
      </c>
      <c r="G154" s="100">
        <v>75744000</v>
      </c>
      <c r="H154" s="22" t="s">
        <v>18</v>
      </c>
      <c r="I154" s="17">
        <f t="shared" si="55"/>
        <v>37872000</v>
      </c>
      <c r="J154" s="28">
        <f t="shared" si="63"/>
        <v>112.91592128801432</v>
      </c>
      <c r="K154" s="22">
        <v>2</v>
      </c>
      <c r="L154" s="2">
        <v>72792000</v>
      </c>
      <c r="M154" s="22" t="s">
        <v>18</v>
      </c>
      <c r="N154" s="17">
        <f t="shared" si="56"/>
        <v>36396000</v>
      </c>
      <c r="O154" s="28">
        <f t="shared" si="57"/>
        <v>96.102661596958171</v>
      </c>
      <c r="P154" s="22">
        <v>2</v>
      </c>
      <c r="Q154" s="2">
        <v>75504000</v>
      </c>
      <c r="R154" s="22" t="s">
        <v>18</v>
      </c>
      <c r="S154" s="17">
        <f t="shared" si="58"/>
        <v>37752000</v>
      </c>
      <c r="T154" s="28">
        <f t="shared" si="59"/>
        <v>103.72568414111441</v>
      </c>
      <c r="U154" s="22">
        <v>2</v>
      </c>
      <c r="V154" s="2">
        <v>79440000</v>
      </c>
      <c r="W154" s="22" t="s">
        <v>18</v>
      </c>
      <c r="X154" s="17">
        <f t="shared" si="60"/>
        <v>39720000</v>
      </c>
      <c r="Y154" s="28">
        <f t="shared" si="61"/>
        <v>105.21296884933248</v>
      </c>
      <c r="Z154" s="22"/>
    </row>
    <row r="155" spans="1:26" s="7" customFormat="1" ht="22.15" customHeight="1">
      <c r="A155" s="22" t="s">
        <v>9</v>
      </c>
      <c r="B155" s="22">
        <v>4</v>
      </c>
      <c r="C155" s="2">
        <v>106680000</v>
      </c>
      <c r="D155" s="22" t="s">
        <v>28</v>
      </c>
      <c r="E155" s="17">
        <f t="shared" ref="E155:E190" si="64">C155/B155</f>
        <v>26670000</v>
      </c>
      <c r="F155" s="22">
        <v>4</v>
      </c>
      <c r="G155" s="100">
        <v>117348000</v>
      </c>
      <c r="H155" s="22" t="s">
        <v>16</v>
      </c>
      <c r="I155" s="17">
        <f t="shared" ref="I155:I190" si="65">G155/F155</f>
        <v>29337000</v>
      </c>
      <c r="J155" s="28">
        <f t="shared" ref="J155:J190" si="66">(I155*100)/E155</f>
        <v>110</v>
      </c>
      <c r="K155" s="22">
        <v>4</v>
      </c>
      <c r="L155" s="2">
        <v>117348000</v>
      </c>
      <c r="M155" s="22" t="s">
        <v>16</v>
      </c>
      <c r="N155" s="17">
        <f t="shared" si="56"/>
        <v>29337000</v>
      </c>
      <c r="O155" s="28">
        <f t="shared" si="57"/>
        <v>100</v>
      </c>
      <c r="P155" s="22">
        <v>4</v>
      </c>
      <c r="Q155" s="2">
        <v>123203000</v>
      </c>
      <c r="R155" s="22" t="s">
        <v>16</v>
      </c>
      <c r="S155" s="17">
        <f t="shared" si="58"/>
        <v>30800750</v>
      </c>
      <c r="T155" s="28">
        <f t="shared" si="59"/>
        <v>104.98943313903943</v>
      </c>
      <c r="U155" s="22">
        <v>4</v>
      </c>
      <c r="V155" s="2">
        <v>133188000</v>
      </c>
      <c r="W155" s="22" t="s">
        <v>29</v>
      </c>
      <c r="X155" s="17">
        <f t="shared" si="60"/>
        <v>33297000</v>
      </c>
      <c r="Y155" s="28">
        <f t="shared" si="61"/>
        <v>108.10451044211585</v>
      </c>
      <c r="Z155" s="22"/>
    </row>
    <row r="156" spans="1:26" s="7" customFormat="1" ht="22.15" customHeight="1">
      <c r="A156" s="22" t="s">
        <v>4</v>
      </c>
      <c r="B156" s="22">
        <v>10</v>
      </c>
      <c r="C156" s="2">
        <v>271981000</v>
      </c>
      <c r="D156" s="22" t="s">
        <v>23</v>
      </c>
      <c r="E156" s="17">
        <f t="shared" si="64"/>
        <v>27198100</v>
      </c>
      <c r="F156" s="22">
        <v>10</v>
      </c>
      <c r="G156" s="100">
        <v>279400000</v>
      </c>
      <c r="H156" s="22" t="s">
        <v>18</v>
      </c>
      <c r="I156" s="17">
        <f t="shared" si="65"/>
        <v>27940000</v>
      </c>
      <c r="J156" s="28">
        <f t="shared" si="66"/>
        <v>102.72776407175502</v>
      </c>
      <c r="K156" s="22">
        <v>10</v>
      </c>
      <c r="L156" s="2">
        <v>279400000</v>
      </c>
      <c r="M156" s="22" t="s">
        <v>18</v>
      </c>
      <c r="N156" s="17">
        <f t="shared" si="56"/>
        <v>27940000</v>
      </c>
      <c r="O156" s="28">
        <f t="shared" si="57"/>
        <v>100</v>
      </c>
      <c r="P156" s="22">
        <v>11</v>
      </c>
      <c r="Q156" s="2">
        <v>285360000</v>
      </c>
      <c r="R156" s="22" t="s">
        <v>16</v>
      </c>
      <c r="S156" s="17">
        <f t="shared" si="58"/>
        <v>25941818.181818184</v>
      </c>
      <c r="T156" s="28">
        <f t="shared" si="59"/>
        <v>92.848311316457355</v>
      </c>
      <c r="U156" s="22">
        <v>11</v>
      </c>
      <c r="V156" s="2">
        <v>285360000</v>
      </c>
      <c r="W156" s="22" t="s">
        <v>24</v>
      </c>
      <c r="X156" s="17">
        <f t="shared" si="60"/>
        <v>25941818.181818184</v>
      </c>
      <c r="Y156" s="28">
        <f t="shared" si="61"/>
        <v>100</v>
      </c>
      <c r="Z156" s="22"/>
    </row>
    <row r="157" spans="1:26" s="7" customFormat="1" ht="22.15" customHeight="1">
      <c r="A157" s="22" t="s">
        <v>5</v>
      </c>
      <c r="B157" s="22">
        <v>2</v>
      </c>
      <c r="C157" s="2">
        <v>49200000</v>
      </c>
      <c r="D157" s="22" t="s">
        <v>25</v>
      </c>
      <c r="E157" s="17">
        <f t="shared" si="64"/>
        <v>24600000</v>
      </c>
      <c r="F157" s="22">
        <v>2</v>
      </c>
      <c r="G157" s="100">
        <v>52050000</v>
      </c>
      <c r="H157" s="22" t="s">
        <v>26</v>
      </c>
      <c r="I157" s="17">
        <f t="shared" si="65"/>
        <v>26025000</v>
      </c>
      <c r="J157" s="28">
        <f t="shared" si="66"/>
        <v>105.79268292682927</v>
      </c>
      <c r="K157" s="22">
        <v>2</v>
      </c>
      <c r="L157" s="2">
        <v>57600000</v>
      </c>
      <c r="M157" s="22" t="s">
        <v>27</v>
      </c>
      <c r="N157" s="17">
        <f t="shared" si="56"/>
        <v>28800000</v>
      </c>
      <c r="O157" s="28">
        <f t="shared" si="57"/>
        <v>110.66282420749279</v>
      </c>
      <c r="P157" s="22">
        <v>2</v>
      </c>
      <c r="Q157" s="2">
        <v>57600000</v>
      </c>
      <c r="R157" s="22" t="s">
        <v>16</v>
      </c>
      <c r="S157" s="17">
        <f t="shared" si="58"/>
        <v>28800000</v>
      </c>
      <c r="T157" s="28">
        <f t="shared" si="59"/>
        <v>100</v>
      </c>
      <c r="U157" s="22">
        <v>2</v>
      </c>
      <c r="V157" s="2">
        <v>69600000</v>
      </c>
      <c r="W157" s="22" t="s">
        <v>16</v>
      </c>
      <c r="X157" s="17">
        <f t="shared" si="60"/>
        <v>34800000</v>
      </c>
      <c r="Y157" s="28">
        <f t="shared" si="61"/>
        <v>120.83333333333333</v>
      </c>
      <c r="Z157" s="22"/>
    </row>
    <row r="158" spans="1:26" s="7" customFormat="1" ht="22.15" customHeight="1">
      <c r="A158" s="22"/>
      <c r="B158" s="22"/>
      <c r="C158" s="207"/>
      <c r="D158" s="22"/>
      <c r="E158" s="17"/>
      <c r="F158" s="22"/>
      <c r="G158" s="100"/>
      <c r="H158" s="22"/>
      <c r="I158" s="17"/>
      <c r="J158" s="28"/>
      <c r="K158" s="22"/>
      <c r="L158" s="2"/>
      <c r="M158" s="22"/>
      <c r="N158" s="17"/>
      <c r="O158" s="28"/>
      <c r="P158" s="22"/>
      <c r="Q158" s="2"/>
      <c r="R158" s="22"/>
      <c r="S158" s="17"/>
      <c r="T158" s="28"/>
      <c r="U158" s="22"/>
      <c r="V158" s="2"/>
      <c r="W158" s="22"/>
      <c r="X158" s="17"/>
      <c r="Y158" s="28"/>
      <c r="Z158" s="22"/>
    </row>
    <row r="159" spans="1:26" s="7" customFormat="1" ht="22.15" customHeight="1">
      <c r="A159" s="4" t="s">
        <v>132</v>
      </c>
      <c r="B159" s="22">
        <v>30</v>
      </c>
      <c r="C159" s="68">
        <v>1219000000</v>
      </c>
      <c r="D159" s="22" t="s">
        <v>177</v>
      </c>
      <c r="E159" s="17">
        <f t="shared" si="64"/>
        <v>40633333.333333336</v>
      </c>
      <c r="F159" s="22">
        <v>30</v>
      </c>
      <c r="G159" s="102">
        <v>1480000000</v>
      </c>
      <c r="H159" s="22" t="s">
        <v>177</v>
      </c>
      <c r="I159" s="17">
        <f t="shared" si="65"/>
        <v>49333333.333333336</v>
      </c>
      <c r="J159" s="28">
        <f t="shared" si="66"/>
        <v>121.41099261689911</v>
      </c>
      <c r="K159" s="22">
        <v>30</v>
      </c>
      <c r="L159" s="69">
        <v>1417000000</v>
      </c>
      <c r="M159" s="22" t="s">
        <v>177</v>
      </c>
      <c r="N159" s="17">
        <f t="shared" si="56"/>
        <v>47233333.333333336</v>
      </c>
      <c r="O159" s="28">
        <f t="shared" si="57"/>
        <v>95.743243243243256</v>
      </c>
      <c r="P159" s="22">
        <v>30</v>
      </c>
      <c r="Q159" s="69">
        <v>1430000000</v>
      </c>
      <c r="R159" s="22" t="s">
        <v>179</v>
      </c>
      <c r="S159" s="17">
        <f t="shared" si="58"/>
        <v>47666666.666666664</v>
      </c>
      <c r="T159" s="28">
        <f t="shared" si="59"/>
        <v>100.91743119266053</v>
      </c>
      <c r="U159" s="22">
        <v>30</v>
      </c>
      <c r="V159" s="69">
        <v>1629000000</v>
      </c>
      <c r="W159" s="22" t="s">
        <v>179</v>
      </c>
      <c r="X159" s="17">
        <f t="shared" si="60"/>
        <v>54300000</v>
      </c>
      <c r="Y159" s="28">
        <f t="shared" si="61"/>
        <v>113.91608391608392</v>
      </c>
      <c r="Z159" s="22"/>
    </row>
    <row r="160" spans="1:26" s="7" customFormat="1" ht="22.15" customHeight="1">
      <c r="A160" s="22" t="s">
        <v>175</v>
      </c>
      <c r="B160" s="22">
        <v>8</v>
      </c>
      <c r="C160" s="70">
        <v>220422000</v>
      </c>
      <c r="D160" s="22" t="s">
        <v>178</v>
      </c>
      <c r="E160" s="17">
        <f t="shared" si="64"/>
        <v>27552750</v>
      </c>
      <c r="F160" s="22">
        <v>8</v>
      </c>
      <c r="G160" s="103">
        <v>229016000</v>
      </c>
      <c r="H160" s="22" t="s">
        <v>178</v>
      </c>
      <c r="I160" s="17">
        <f t="shared" si="65"/>
        <v>28627000</v>
      </c>
      <c r="J160" s="28">
        <f t="shared" si="66"/>
        <v>103.89888486630191</v>
      </c>
      <c r="K160" s="22">
        <v>7</v>
      </c>
      <c r="L160" s="70">
        <v>174045000</v>
      </c>
      <c r="M160" s="22" t="s">
        <v>178</v>
      </c>
      <c r="N160" s="17">
        <f t="shared" si="56"/>
        <v>24863571.428571429</v>
      </c>
      <c r="O160" s="28">
        <f t="shared" si="57"/>
        <v>86.853569806725915</v>
      </c>
      <c r="P160" s="22">
        <v>8</v>
      </c>
      <c r="Q160" s="70">
        <v>223083000</v>
      </c>
      <c r="R160" s="22" t="s">
        <v>179</v>
      </c>
      <c r="S160" s="17">
        <f t="shared" si="58"/>
        <v>27885375</v>
      </c>
      <c r="T160" s="28">
        <f t="shared" si="59"/>
        <v>112.15353787813497</v>
      </c>
      <c r="U160" s="22">
        <v>9</v>
      </c>
      <c r="V160" s="70">
        <v>270179000</v>
      </c>
      <c r="W160" s="22" t="s">
        <v>179</v>
      </c>
      <c r="X160" s="17">
        <f t="shared" si="60"/>
        <v>30019888.888888888</v>
      </c>
      <c r="Y160" s="28">
        <f t="shared" si="61"/>
        <v>107.65459990725923</v>
      </c>
      <c r="Z160" s="22"/>
    </row>
    <row r="161" spans="1:26" s="7" customFormat="1" ht="22.15" customHeight="1">
      <c r="A161" s="22" t="s">
        <v>176</v>
      </c>
      <c r="B161" s="22">
        <v>8</v>
      </c>
      <c r="C161" s="69">
        <v>244000000</v>
      </c>
      <c r="D161" s="22" t="s">
        <v>179</v>
      </c>
      <c r="E161" s="17">
        <f t="shared" si="64"/>
        <v>30500000</v>
      </c>
      <c r="F161" s="22">
        <v>8</v>
      </c>
      <c r="G161" s="104">
        <v>260000000</v>
      </c>
      <c r="H161" s="22" t="s">
        <v>179</v>
      </c>
      <c r="I161" s="17">
        <f t="shared" si="65"/>
        <v>32500000</v>
      </c>
      <c r="J161" s="28">
        <f t="shared" si="66"/>
        <v>106.55737704918033</v>
      </c>
      <c r="K161" s="22">
        <v>8</v>
      </c>
      <c r="L161" s="69">
        <v>260000000</v>
      </c>
      <c r="M161" s="22" t="s">
        <v>179</v>
      </c>
      <c r="N161" s="17">
        <f t="shared" si="56"/>
        <v>32500000</v>
      </c>
      <c r="O161" s="28">
        <f t="shared" si="57"/>
        <v>100</v>
      </c>
      <c r="P161" s="22">
        <v>8</v>
      </c>
      <c r="Q161" s="69">
        <v>280000000</v>
      </c>
      <c r="R161" s="22" t="s">
        <v>179</v>
      </c>
      <c r="S161" s="17">
        <f t="shared" si="58"/>
        <v>35000000</v>
      </c>
      <c r="T161" s="28">
        <f t="shared" si="59"/>
        <v>107.69230769230769</v>
      </c>
      <c r="U161" s="22">
        <v>8</v>
      </c>
      <c r="V161" s="2">
        <v>300000000</v>
      </c>
      <c r="W161" s="22" t="s">
        <v>179</v>
      </c>
      <c r="X161" s="17">
        <f t="shared" si="60"/>
        <v>37500000</v>
      </c>
      <c r="Y161" s="28">
        <f t="shared" si="61"/>
        <v>107.14285714285714</v>
      </c>
      <c r="Z161" s="22"/>
    </row>
    <row r="162" spans="1:26" s="7" customFormat="1" ht="22.15" customHeight="1">
      <c r="A162" s="22" t="s">
        <v>180</v>
      </c>
      <c r="B162" s="22">
        <v>5</v>
      </c>
      <c r="C162" s="70">
        <v>98000000</v>
      </c>
      <c r="D162" s="22" t="s">
        <v>178</v>
      </c>
      <c r="E162" s="17">
        <f t="shared" si="64"/>
        <v>19600000</v>
      </c>
      <c r="F162" s="22">
        <v>5</v>
      </c>
      <c r="G162" s="105">
        <v>130000000</v>
      </c>
      <c r="H162" s="22" t="s">
        <v>179</v>
      </c>
      <c r="I162" s="17">
        <f t="shared" si="65"/>
        <v>26000000</v>
      </c>
      <c r="J162" s="28">
        <f t="shared" si="66"/>
        <v>132.65306122448979</v>
      </c>
      <c r="K162" s="22">
        <v>6</v>
      </c>
      <c r="L162" s="25">
        <v>160000000</v>
      </c>
      <c r="M162" s="22" t="s">
        <v>179</v>
      </c>
      <c r="N162" s="17">
        <f t="shared" si="56"/>
        <v>26666666.666666668</v>
      </c>
      <c r="O162" s="28">
        <f t="shared" si="57"/>
        <v>102.56410256410258</v>
      </c>
      <c r="P162" s="22">
        <v>6</v>
      </c>
      <c r="Q162" s="69">
        <v>200000000</v>
      </c>
      <c r="R162" s="22" t="s">
        <v>179</v>
      </c>
      <c r="S162" s="17">
        <f t="shared" si="58"/>
        <v>33333333.333333332</v>
      </c>
      <c r="T162" s="28">
        <f t="shared" si="59"/>
        <v>124.99999999999999</v>
      </c>
      <c r="U162" s="22">
        <v>6</v>
      </c>
      <c r="V162" s="2">
        <v>200000000</v>
      </c>
      <c r="W162" s="22" t="s">
        <v>179</v>
      </c>
      <c r="X162" s="17">
        <f t="shared" si="60"/>
        <v>33333333.333333332</v>
      </c>
      <c r="Y162" s="28">
        <f t="shared" si="61"/>
        <v>100</v>
      </c>
      <c r="Z162" s="22"/>
    </row>
    <row r="163" spans="1:26" s="7" customFormat="1" ht="22.15" customHeight="1">
      <c r="A163" s="22" t="s">
        <v>181</v>
      </c>
      <c r="B163" s="22">
        <v>5</v>
      </c>
      <c r="C163" s="70">
        <v>148020000</v>
      </c>
      <c r="D163" s="22" t="s">
        <v>178</v>
      </c>
      <c r="E163" s="17">
        <f t="shared" si="64"/>
        <v>29604000</v>
      </c>
      <c r="F163" s="22">
        <v>6</v>
      </c>
      <c r="G163" s="105">
        <v>174320000</v>
      </c>
      <c r="H163" s="22" t="s">
        <v>179</v>
      </c>
      <c r="I163" s="17">
        <f t="shared" si="65"/>
        <v>29053333.333333332</v>
      </c>
      <c r="J163" s="28">
        <f t="shared" si="66"/>
        <v>98.139891005719932</v>
      </c>
      <c r="K163" s="22">
        <v>6</v>
      </c>
      <c r="L163" s="25">
        <v>158282000</v>
      </c>
      <c r="M163" s="22" t="s">
        <v>179</v>
      </c>
      <c r="N163" s="17">
        <f t="shared" si="56"/>
        <v>26380333.333333332</v>
      </c>
      <c r="O163" s="28">
        <f t="shared" si="57"/>
        <v>90.799678751720961</v>
      </c>
      <c r="P163" s="22">
        <v>6</v>
      </c>
      <c r="Q163" s="70">
        <v>174744000</v>
      </c>
      <c r="R163" s="22" t="s">
        <v>179</v>
      </c>
      <c r="S163" s="17">
        <f t="shared" si="58"/>
        <v>29124000</v>
      </c>
      <c r="T163" s="28">
        <f t="shared" si="59"/>
        <v>110.40042455869903</v>
      </c>
      <c r="U163" s="22">
        <v>6</v>
      </c>
      <c r="V163" s="70">
        <v>211803000</v>
      </c>
      <c r="W163" s="22" t="s">
        <v>179</v>
      </c>
      <c r="X163" s="17">
        <f t="shared" si="60"/>
        <v>35300500</v>
      </c>
      <c r="Y163" s="28">
        <f t="shared" si="61"/>
        <v>121.20759511056174</v>
      </c>
      <c r="Z163" s="22"/>
    </row>
    <row r="164" spans="1:26" s="7" customFormat="1" ht="22.15" customHeight="1">
      <c r="A164" s="22" t="s">
        <v>182</v>
      </c>
      <c r="B164" s="22">
        <v>5</v>
      </c>
      <c r="C164" s="70">
        <v>180000000</v>
      </c>
      <c r="D164" s="22" t="s">
        <v>178</v>
      </c>
      <c r="E164" s="17">
        <f t="shared" si="64"/>
        <v>36000000</v>
      </c>
      <c r="F164" s="22">
        <v>5</v>
      </c>
      <c r="G164" s="105">
        <v>185000000</v>
      </c>
      <c r="H164" s="22" t="s">
        <v>179</v>
      </c>
      <c r="I164" s="17">
        <f t="shared" si="65"/>
        <v>37000000</v>
      </c>
      <c r="J164" s="28">
        <f t="shared" si="66"/>
        <v>102.77777777777777</v>
      </c>
      <c r="K164" s="22">
        <v>5</v>
      </c>
      <c r="L164" s="70">
        <v>185000000</v>
      </c>
      <c r="M164" s="22" t="s">
        <v>179</v>
      </c>
      <c r="N164" s="17">
        <f t="shared" si="56"/>
        <v>37000000</v>
      </c>
      <c r="O164" s="28">
        <f t="shared" si="57"/>
        <v>100</v>
      </c>
      <c r="P164" s="22">
        <v>5</v>
      </c>
      <c r="Q164" s="25">
        <v>210000000</v>
      </c>
      <c r="R164" s="22" t="s">
        <v>179</v>
      </c>
      <c r="S164" s="17">
        <f t="shared" si="58"/>
        <v>42000000</v>
      </c>
      <c r="T164" s="28">
        <f t="shared" si="59"/>
        <v>113.51351351351352</v>
      </c>
      <c r="U164" s="22">
        <v>6</v>
      </c>
      <c r="V164" s="70">
        <v>235000000</v>
      </c>
      <c r="W164" s="22" t="s">
        <v>179</v>
      </c>
      <c r="X164" s="17">
        <f t="shared" si="60"/>
        <v>39166666.666666664</v>
      </c>
      <c r="Y164" s="28">
        <f t="shared" si="61"/>
        <v>93.253968253968253</v>
      </c>
      <c r="Z164" s="22"/>
    </row>
    <row r="165" spans="1:26" s="7" customFormat="1" ht="22.15" customHeight="1">
      <c r="A165" s="22"/>
      <c r="B165" s="22"/>
      <c r="C165" s="70"/>
      <c r="D165" s="22"/>
      <c r="E165" s="17"/>
      <c r="F165" s="22"/>
      <c r="G165" s="105"/>
      <c r="H165" s="22"/>
      <c r="I165" s="17"/>
      <c r="J165" s="28"/>
      <c r="K165" s="22"/>
      <c r="L165" s="70"/>
      <c r="M165" s="22"/>
      <c r="N165" s="17"/>
      <c r="O165" s="28"/>
      <c r="P165" s="22"/>
      <c r="Q165" s="25"/>
      <c r="R165" s="22"/>
      <c r="S165" s="17"/>
      <c r="T165" s="28"/>
      <c r="U165" s="22"/>
      <c r="V165" s="70"/>
      <c r="W165" s="22"/>
      <c r="X165" s="17"/>
      <c r="Y165" s="28"/>
      <c r="Z165" s="22"/>
    </row>
    <row r="166" spans="1:26" s="7" customFormat="1" ht="22.15" customHeight="1">
      <c r="A166" s="4" t="s">
        <v>133</v>
      </c>
      <c r="B166" s="22">
        <v>32</v>
      </c>
      <c r="C166" s="2">
        <v>1066519000</v>
      </c>
      <c r="D166" s="22"/>
      <c r="E166" s="17">
        <f t="shared" si="64"/>
        <v>33328718.75</v>
      </c>
      <c r="F166" s="22">
        <v>32</v>
      </c>
      <c r="G166" s="100">
        <v>1071525000</v>
      </c>
      <c r="H166" s="22"/>
      <c r="I166" s="17">
        <f t="shared" si="65"/>
        <v>33485156.25</v>
      </c>
      <c r="J166" s="28">
        <f t="shared" si="66"/>
        <v>100.46937747944482</v>
      </c>
      <c r="K166" s="22">
        <v>32</v>
      </c>
      <c r="L166" s="2">
        <v>1132943000</v>
      </c>
      <c r="M166" s="22"/>
      <c r="N166" s="17">
        <f t="shared" si="56"/>
        <v>35404468.75</v>
      </c>
      <c r="O166" s="28">
        <f t="shared" si="57"/>
        <v>105.7318308018945</v>
      </c>
      <c r="P166" s="22">
        <v>31.5</v>
      </c>
      <c r="Q166" s="2">
        <v>1178319000</v>
      </c>
      <c r="R166" s="22"/>
      <c r="S166" s="17">
        <f t="shared" si="58"/>
        <v>37406952.380952381</v>
      </c>
      <c r="T166" s="28">
        <f t="shared" si="59"/>
        <v>105.6560194282039</v>
      </c>
      <c r="U166" s="2">
        <v>31</v>
      </c>
      <c r="V166" s="25">
        <v>1247382000</v>
      </c>
      <c r="W166" s="22"/>
      <c r="X166" s="17">
        <f t="shared" si="60"/>
        <v>40238129.032258064</v>
      </c>
      <c r="Y166" s="28">
        <f t="shared" si="61"/>
        <v>107.5685841029576</v>
      </c>
      <c r="Z166" s="22"/>
    </row>
    <row r="167" spans="1:26" s="7" customFormat="1" ht="22.15" customHeight="1">
      <c r="A167" s="22"/>
      <c r="B167" s="22"/>
      <c r="C167" s="2"/>
      <c r="D167" s="22"/>
      <c r="E167" s="17"/>
      <c r="F167" s="22"/>
      <c r="G167" s="100"/>
      <c r="H167" s="22"/>
      <c r="I167" s="17"/>
      <c r="J167" s="28"/>
      <c r="K167" s="22"/>
      <c r="L167" s="2"/>
      <c r="M167" s="22"/>
      <c r="N167" s="17"/>
      <c r="O167" s="28"/>
      <c r="P167" s="22"/>
      <c r="Q167" s="2"/>
      <c r="R167" s="22"/>
      <c r="S167" s="17"/>
      <c r="T167" s="28"/>
      <c r="U167" s="2"/>
      <c r="V167" s="22"/>
      <c r="W167" s="22"/>
      <c r="X167" s="17"/>
      <c r="Y167" s="28"/>
      <c r="Z167" s="22"/>
    </row>
    <row r="168" spans="1:26" s="7" customFormat="1" ht="22.15" customHeight="1">
      <c r="A168" s="4" t="s">
        <v>31</v>
      </c>
      <c r="B168" s="22">
        <v>30</v>
      </c>
      <c r="C168" s="31">
        <v>1020000000</v>
      </c>
      <c r="D168" s="22" t="s">
        <v>46</v>
      </c>
      <c r="E168" s="17">
        <f t="shared" si="64"/>
        <v>34000000</v>
      </c>
      <c r="F168" s="32">
        <v>30</v>
      </c>
      <c r="G168" s="106">
        <v>1040000000</v>
      </c>
      <c r="H168" s="22" t="s">
        <v>46</v>
      </c>
      <c r="I168" s="17">
        <f t="shared" si="65"/>
        <v>34666666.666666664</v>
      </c>
      <c r="J168" s="28">
        <f t="shared" si="66"/>
        <v>101.96078431372548</v>
      </c>
      <c r="K168" s="107">
        <v>30</v>
      </c>
      <c r="L168" s="108">
        <v>1075008000</v>
      </c>
      <c r="M168" s="22" t="s">
        <v>46</v>
      </c>
      <c r="N168" s="17">
        <f t="shared" ref="N168:N188" si="67">L168/K168</f>
        <v>35833600</v>
      </c>
      <c r="O168" s="28">
        <f t="shared" ref="O168:O188" si="68">(N168*100)/I168</f>
        <v>103.36615384615385</v>
      </c>
      <c r="P168" s="107">
        <v>52</v>
      </c>
      <c r="Q168" s="108">
        <v>2545741000</v>
      </c>
      <c r="R168" s="22" t="s">
        <v>46</v>
      </c>
      <c r="S168" s="17">
        <f t="shared" ref="S168:S190" si="69">Q168/P168</f>
        <v>48956557.692307696</v>
      </c>
      <c r="T168" s="28">
        <f t="shared" ref="T168:T188" si="70">(S168*100)/N168</f>
        <v>136.62193497808676</v>
      </c>
      <c r="U168" s="107">
        <v>52</v>
      </c>
      <c r="V168" s="108">
        <v>2556393000</v>
      </c>
      <c r="W168" s="22" t="s">
        <v>46</v>
      </c>
      <c r="X168" s="17">
        <f t="shared" ref="X168:X190" si="71">V168/U168</f>
        <v>49161403.846153848</v>
      </c>
      <c r="Y168" s="28">
        <f t="shared" ref="Y168:Y190" si="72">(X168*100)/S168</f>
        <v>100.41842434088936</v>
      </c>
      <c r="Z168" s="22"/>
    </row>
    <row r="169" spans="1:26" s="7" customFormat="1" ht="22.15" customHeight="1">
      <c r="A169" s="22" t="s">
        <v>32</v>
      </c>
      <c r="B169" s="32">
        <v>18</v>
      </c>
      <c r="C169" s="31">
        <v>269835000</v>
      </c>
      <c r="D169" s="22" t="s">
        <v>46</v>
      </c>
      <c r="E169" s="17">
        <f t="shared" si="64"/>
        <v>14990833.333333334</v>
      </c>
      <c r="F169" s="32">
        <v>19</v>
      </c>
      <c r="G169" s="106">
        <v>319916000</v>
      </c>
      <c r="H169" s="22" t="s">
        <v>46</v>
      </c>
      <c r="I169" s="17">
        <f t="shared" si="65"/>
        <v>16837684.210526317</v>
      </c>
      <c r="J169" s="28">
        <f t="shared" si="66"/>
        <v>112.31986798950237</v>
      </c>
      <c r="K169" s="107">
        <v>19</v>
      </c>
      <c r="L169" s="108">
        <v>359592000</v>
      </c>
      <c r="M169" s="22" t="s">
        <v>46</v>
      </c>
      <c r="N169" s="17">
        <f t="shared" si="67"/>
        <v>18925894.736842107</v>
      </c>
      <c r="O169" s="28">
        <f t="shared" si="68"/>
        <v>112.40200552645069</v>
      </c>
      <c r="P169" s="107">
        <v>19</v>
      </c>
      <c r="Q169" s="108">
        <v>386712000</v>
      </c>
      <c r="R169" s="22" t="s">
        <v>46</v>
      </c>
      <c r="S169" s="17">
        <f t="shared" si="69"/>
        <v>20353263.157894738</v>
      </c>
      <c r="T169" s="28">
        <f t="shared" si="70"/>
        <v>107.541880798238</v>
      </c>
      <c r="U169" s="107">
        <v>18</v>
      </c>
      <c r="V169" s="108">
        <v>395497000</v>
      </c>
      <c r="W169" s="22" t="s">
        <v>46</v>
      </c>
      <c r="X169" s="17">
        <f t="shared" si="71"/>
        <v>21972055.555555556</v>
      </c>
      <c r="Y169" s="28">
        <f t="shared" si="72"/>
        <v>107.95347844275729</v>
      </c>
      <c r="Z169" s="22"/>
    </row>
    <row r="170" spans="1:26" s="7" customFormat="1" ht="22.15" customHeight="1">
      <c r="A170" s="22" t="s">
        <v>33</v>
      </c>
      <c r="B170" s="32">
        <v>4</v>
      </c>
      <c r="C170" s="31">
        <v>150000000</v>
      </c>
      <c r="D170" s="22" t="s">
        <v>46</v>
      </c>
      <c r="E170" s="17">
        <f t="shared" si="64"/>
        <v>37500000</v>
      </c>
      <c r="F170" s="32">
        <v>4</v>
      </c>
      <c r="G170" s="106">
        <v>190000000</v>
      </c>
      <c r="H170" s="22" t="s">
        <v>46</v>
      </c>
      <c r="I170" s="17">
        <f t="shared" si="65"/>
        <v>47500000</v>
      </c>
      <c r="J170" s="28">
        <f t="shared" si="66"/>
        <v>126.66666666666667</v>
      </c>
      <c r="K170" s="107">
        <v>5</v>
      </c>
      <c r="L170" s="108">
        <v>200000000</v>
      </c>
      <c r="M170" s="22" t="s">
        <v>46</v>
      </c>
      <c r="N170" s="17">
        <f t="shared" si="67"/>
        <v>40000000</v>
      </c>
      <c r="O170" s="28">
        <f t="shared" si="68"/>
        <v>84.21052631578948</v>
      </c>
      <c r="P170" s="107">
        <v>5</v>
      </c>
      <c r="Q170" s="108">
        <v>250074000</v>
      </c>
      <c r="R170" s="22" t="s">
        <v>46</v>
      </c>
      <c r="S170" s="17">
        <f t="shared" si="69"/>
        <v>50014800</v>
      </c>
      <c r="T170" s="28">
        <f t="shared" si="70"/>
        <v>125.03700000000001</v>
      </c>
      <c r="U170" s="107">
        <v>5</v>
      </c>
      <c r="V170" s="108">
        <v>265820000</v>
      </c>
      <c r="W170" s="22" t="s">
        <v>46</v>
      </c>
      <c r="X170" s="17">
        <f t="shared" si="71"/>
        <v>53164000</v>
      </c>
      <c r="Y170" s="28">
        <f t="shared" si="72"/>
        <v>106.29653622527732</v>
      </c>
      <c r="Z170" s="22"/>
    </row>
    <row r="171" spans="1:26" s="7" customFormat="1" ht="22.15" customHeight="1">
      <c r="A171" s="22" t="s">
        <v>34</v>
      </c>
      <c r="B171" s="32">
        <v>5</v>
      </c>
      <c r="C171" s="31">
        <v>121696000</v>
      </c>
      <c r="D171" s="22" t="s">
        <v>46</v>
      </c>
      <c r="E171" s="17">
        <f t="shared" si="64"/>
        <v>24339200</v>
      </c>
      <c r="F171" s="32">
        <v>5</v>
      </c>
      <c r="G171" s="106">
        <v>130656000</v>
      </c>
      <c r="H171" s="22" t="s">
        <v>46</v>
      </c>
      <c r="I171" s="17">
        <f t="shared" si="65"/>
        <v>26131200</v>
      </c>
      <c r="J171" s="28">
        <f t="shared" si="66"/>
        <v>107.36260846699973</v>
      </c>
      <c r="K171" s="107">
        <v>5</v>
      </c>
      <c r="L171" s="108">
        <v>134771000</v>
      </c>
      <c r="M171" s="22" t="s">
        <v>46</v>
      </c>
      <c r="N171" s="17">
        <f t="shared" si="67"/>
        <v>26954200</v>
      </c>
      <c r="O171" s="28">
        <f t="shared" si="68"/>
        <v>103.14949179524859</v>
      </c>
      <c r="P171" s="107">
        <v>5</v>
      </c>
      <c r="Q171" s="108">
        <v>136337000</v>
      </c>
      <c r="R171" s="22" t="s">
        <v>46</v>
      </c>
      <c r="S171" s="17">
        <f t="shared" si="69"/>
        <v>27267400</v>
      </c>
      <c r="T171" s="28">
        <f t="shared" si="70"/>
        <v>101.16197104718374</v>
      </c>
      <c r="U171" s="107">
        <v>5</v>
      </c>
      <c r="V171" s="108">
        <v>141675000</v>
      </c>
      <c r="W171" s="22" t="s">
        <v>46</v>
      </c>
      <c r="X171" s="17">
        <f t="shared" si="71"/>
        <v>28335000</v>
      </c>
      <c r="Y171" s="28">
        <f t="shared" si="72"/>
        <v>103.91529812156641</v>
      </c>
      <c r="Z171" s="22"/>
    </row>
    <row r="172" spans="1:26" s="7" customFormat="1" ht="22.15" customHeight="1">
      <c r="A172" s="22" t="s">
        <v>35</v>
      </c>
      <c r="B172" s="32">
        <v>12</v>
      </c>
      <c r="C172" s="31">
        <v>427200000</v>
      </c>
      <c r="D172" s="22" t="s">
        <v>46</v>
      </c>
      <c r="E172" s="17">
        <f t="shared" si="64"/>
        <v>35600000</v>
      </c>
      <c r="F172" s="32">
        <v>12</v>
      </c>
      <c r="G172" s="106">
        <v>450000000</v>
      </c>
      <c r="H172" s="22" t="s">
        <v>46</v>
      </c>
      <c r="I172" s="17">
        <f t="shared" si="65"/>
        <v>37500000</v>
      </c>
      <c r="J172" s="28">
        <f t="shared" si="66"/>
        <v>105.33707865168539</v>
      </c>
      <c r="K172" s="107">
        <v>12</v>
      </c>
      <c r="L172" s="108">
        <v>468000000</v>
      </c>
      <c r="M172" s="22" t="s">
        <v>46</v>
      </c>
      <c r="N172" s="17">
        <f t="shared" si="67"/>
        <v>39000000</v>
      </c>
      <c r="O172" s="28">
        <f t="shared" si="68"/>
        <v>104</v>
      </c>
      <c r="P172" s="107">
        <v>12</v>
      </c>
      <c r="Q172" s="108">
        <v>468000000</v>
      </c>
      <c r="R172" s="22" t="s">
        <v>46</v>
      </c>
      <c r="S172" s="17">
        <f t="shared" si="69"/>
        <v>39000000</v>
      </c>
      <c r="T172" s="28">
        <f t="shared" si="70"/>
        <v>100</v>
      </c>
      <c r="U172" s="107">
        <v>12</v>
      </c>
      <c r="V172" s="108">
        <v>468000000</v>
      </c>
      <c r="W172" s="22" t="s">
        <v>46</v>
      </c>
      <c r="X172" s="17">
        <f t="shared" si="71"/>
        <v>39000000</v>
      </c>
      <c r="Y172" s="28">
        <f t="shared" si="72"/>
        <v>100</v>
      </c>
      <c r="Z172" s="22"/>
    </row>
    <row r="173" spans="1:26" s="7" customFormat="1" ht="22.15" customHeight="1">
      <c r="A173" s="22" t="s">
        <v>36</v>
      </c>
      <c r="B173" s="32">
        <v>4</v>
      </c>
      <c r="C173" s="31">
        <v>125451000</v>
      </c>
      <c r="D173" s="22" t="s">
        <v>47</v>
      </c>
      <c r="E173" s="17">
        <f t="shared" si="64"/>
        <v>31362750</v>
      </c>
      <c r="F173" s="32">
        <v>4</v>
      </c>
      <c r="G173" s="106">
        <v>138741000</v>
      </c>
      <c r="H173" s="22" t="s">
        <v>47</v>
      </c>
      <c r="I173" s="17">
        <f t="shared" si="65"/>
        <v>34685250</v>
      </c>
      <c r="J173" s="28">
        <f t="shared" si="66"/>
        <v>110.59377765023794</v>
      </c>
      <c r="K173" s="107">
        <v>4</v>
      </c>
      <c r="L173" s="108">
        <v>117865000</v>
      </c>
      <c r="M173" s="22" t="s">
        <v>47</v>
      </c>
      <c r="N173" s="17">
        <f t="shared" si="67"/>
        <v>29466250</v>
      </c>
      <c r="O173" s="28">
        <f t="shared" si="68"/>
        <v>84.953258229362632</v>
      </c>
      <c r="P173" s="107">
        <v>4</v>
      </c>
      <c r="Q173" s="108">
        <v>120095000</v>
      </c>
      <c r="R173" s="22" t="s">
        <v>47</v>
      </c>
      <c r="S173" s="17">
        <f t="shared" si="69"/>
        <v>30023750</v>
      </c>
      <c r="T173" s="28">
        <f t="shared" si="70"/>
        <v>101.89199507911594</v>
      </c>
      <c r="U173" s="107">
        <v>4</v>
      </c>
      <c r="V173" s="108">
        <v>120122000</v>
      </c>
      <c r="W173" s="22" t="s">
        <v>47</v>
      </c>
      <c r="X173" s="17">
        <f t="shared" si="71"/>
        <v>30030500</v>
      </c>
      <c r="Y173" s="28">
        <f t="shared" si="72"/>
        <v>100.02248220159041</v>
      </c>
      <c r="Z173" s="22"/>
    </row>
    <row r="174" spans="1:26" s="7" customFormat="1" ht="22.15" customHeight="1">
      <c r="A174" s="22" t="s">
        <v>37</v>
      </c>
      <c r="B174" s="32">
        <v>4</v>
      </c>
      <c r="C174" s="31">
        <v>110000000</v>
      </c>
      <c r="D174" s="22" t="s">
        <v>48</v>
      </c>
      <c r="E174" s="17">
        <f t="shared" si="64"/>
        <v>27500000</v>
      </c>
      <c r="F174" s="32">
        <v>4</v>
      </c>
      <c r="G174" s="106">
        <v>110000000</v>
      </c>
      <c r="H174" s="22" t="s">
        <v>48</v>
      </c>
      <c r="I174" s="17">
        <f t="shared" si="65"/>
        <v>27500000</v>
      </c>
      <c r="J174" s="28">
        <f t="shared" si="66"/>
        <v>100</v>
      </c>
      <c r="K174" s="107">
        <v>5</v>
      </c>
      <c r="L174" s="108">
        <v>150000000</v>
      </c>
      <c r="M174" s="22" t="s">
        <v>48</v>
      </c>
      <c r="N174" s="17">
        <f t="shared" si="67"/>
        <v>30000000</v>
      </c>
      <c r="O174" s="28">
        <f t="shared" si="68"/>
        <v>109.09090909090909</v>
      </c>
      <c r="P174" s="107">
        <v>5</v>
      </c>
      <c r="Q174" s="108">
        <v>150000000</v>
      </c>
      <c r="R174" s="22" t="s">
        <v>48</v>
      </c>
      <c r="S174" s="17">
        <f t="shared" si="69"/>
        <v>30000000</v>
      </c>
      <c r="T174" s="28">
        <f t="shared" si="70"/>
        <v>100</v>
      </c>
      <c r="U174" s="107">
        <v>5</v>
      </c>
      <c r="V174" s="108">
        <v>170000000</v>
      </c>
      <c r="W174" s="22" t="s">
        <v>48</v>
      </c>
      <c r="X174" s="17">
        <f t="shared" si="71"/>
        <v>34000000</v>
      </c>
      <c r="Y174" s="28">
        <f t="shared" si="72"/>
        <v>113.33333333333333</v>
      </c>
      <c r="Z174" s="22"/>
    </row>
    <row r="175" spans="1:26" s="7" customFormat="1" ht="22.15" customHeight="1">
      <c r="A175" s="22" t="s">
        <v>38</v>
      </c>
      <c r="B175" s="32">
        <v>3</v>
      </c>
      <c r="C175" s="31">
        <v>54000000</v>
      </c>
      <c r="D175" s="22" t="s">
        <v>46</v>
      </c>
      <c r="E175" s="17">
        <f t="shared" si="64"/>
        <v>18000000</v>
      </c>
      <c r="F175" s="32">
        <v>4</v>
      </c>
      <c r="G175" s="106">
        <v>92000000</v>
      </c>
      <c r="H175" s="22" t="s">
        <v>46</v>
      </c>
      <c r="I175" s="17">
        <f t="shared" si="65"/>
        <v>23000000</v>
      </c>
      <c r="J175" s="28">
        <f t="shared" si="66"/>
        <v>127.77777777777777</v>
      </c>
      <c r="K175" s="107">
        <v>4</v>
      </c>
      <c r="L175" s="108">
        <v>92000000</v>
      </c>
      <c r="M175" s="22" t="s">
        <v>46</v>
      </c>
      <c r="N175" s="17">
        <f t="shared" si="67"/>
        <v>23000000</v>
      </c>
      <c r="O175" s="28">
        <f t="shared" si="68"/>
        <v>100</v>
      </c>
      <c r="P175" s="107">
        <v>4</v>
      </c>
      <c r="Q175" s="108">
        <v>108000000</v>
      </c>
      <c r="R175" s="22" t="s">
        <v>46</v>
      </c>
      <c r="S175" s="17">
        <f t="shared" si="69"/>
        <v>27000000</v>
      </c>
      <c r="T175" s="28">
        <f t="shared" si="70"/>
        <v>117.39130434782609</v>
      </c>
      <c r="U175" s="107">
        <v>4</v>
      </c>
      <c r="V175" s="108">
        <v>127818000</v>
      </c>
      <c r="W175" s="22" t="s">
        <v>46</v>
      </c>
      <c r="X175" s="17">
        <f t="shared" si="71"/>
        <v>31954500</v>
      </c>
      <c r="Y175" s="28">
        <f t="shared" si="72"/>
        <v>118.35</v>
      </c>
      <c r="Z175" s="22"/>
    </row>
    <row r="176" spans="1:26" s="7" customFormat="1" ht="22.15" customHeight="1">
      <c r="A176" s="22" t="s">
        <v>39</v>
      </c>
      <c r="B176" s="32">
        <v>4</v>
      </c>
      <c r="C176" s="31">
        <v>77821000</v>
      </c>
      <c r="D176" s="22" t="s">
        <v>49</v>
      </c>
      <c r="E176" s="17">
        <f t="shared" si="64"/>
        <v>19455250</v>
      </c>
      <c r="F176" s="32">
        <v>4</v>
      </c>
      <c r="G176" s="106">
        <v>81280000</v>
      </c>
      <c r="H176" s="22" t="s">
        <v>49</v>
      </c>
      <c r="I176" s="17">
        <f t="shared" si="65"/>
        <v>20320000</v>
      </c>
      <c r="J176" s="28">
        <f t="shared" si="66"/>
        <v>104.44481566672235</v>
      </c>
      <c r="K176" s="107">
        <v>4</v>
      </c>
      <c r="L176" s="108">
        <v>81258000</v>
      </c>
      <c r="M176" s="22" t="s">
        <v>49</v>
      </c>
      <c r="N176" s="17">
        <f t="shared" si="67"/>
        <v>20314500</v>
      </c>
      <c r="O176" s="28">
        <f t="shared" si="68"/>
        <v>99.972933070866148</v>
      </c>
      <c r="P176" s="107">
        <v>4</v>
      </c>
      <c r="Q176" s="108">
        <v>85352000</v>
      </c>
      <c r="R176" s="22" t="s">
        <v>49</v>
      </c>
      <c r="S176" s="17">
        <f t="shared" si="69"/>
        <v>21338000</v>
      </c>
      <c r="T176" s="28">
        <f t="shared" si="70"/>
        <v>105.03827315464324</v>
      </c>
      <c r="U176" s="107">
        <v>4</v>
      </c>
      <c r="V176" s="108">
        <v>85174000</v>
      </c>
      <c r="W176" s="22" t="s">
        <v>49</v>
      </c>
      <c r="X176" s="17">
        <f t="shared" si="71"/>
        <v>21293500</v>
      </c>
      <c r="Y176" s="28">
        <f t="shared" si="72"/>
        <v>99.791451869903455</v>
      </c>
      <c r="Z176" s="22"/>
    </row>
    <row r="177" spans="1:26" s="7" customFormat="1" ht="22.15" customHeight="1">
      <c r="A177" s="22" t="s">
        <v>40</v>
      </c>
      <c r="B177" s="32">
        <v>3</v>
      </c>
      <c r="C177" s="31">
        <v>85000000</v>
      </c>
      <c r="D177" s="22" t="s">
        <v>46</v>
      </c>
      <c r="E177" s="17">
        <f t="shared" si="64"/>
        <v>28333333.333333332</v>
      </c>
      <c r="F177" s="32">
        <v>3</v>
      </c>
      <c r="G177" s="106">
        <v>85000000</v>
      </c>
      <c r="H177" s="22" t="s">
        <v>46</v>
      </c>
      <c r="I177" s="17">
        <f t="shared" si="65"/>
        <v>28333333.333333332</v>
      </c>
      <c r="J177" s="28">
        <f t="shared" si="66"/>
        <v>100</v>
      </c>
      <c r="K177" s="107">
        <v>3</v>
      </c>
      <c r="L177" s="108">
        <v>90000000</v>
      </c>
      <c r="M177" s="22" t="s">
        <v>46</v>
      </c>
      <c r="N177" s="17">
        <f t="shared" si="67"/>
        <v>30000000</v>
      </c>
      <c r="O177" s="28">
        <f t="shared" si="68"/>
        <v>105.88235294117648</v>
      </c>
      <c r="P177" s="107">
        <v>3</v>
      </c>
      <c r="Q177" s="108">
        <v>90000000</v>
      </c>
      <c r="R177" s="22" t="s">
        <v>46</v>
      </c>
      <c r="S177" s="17">
        <f t="shared" si="69"/>
        <v>30000000</v>
      </c>
      <c r="T177" s="28">
        <f t="shared" si="70"/>
        <v>100</v>
      </c>
      <c r="U177" s="107">
        <v>3</v>
      </c>
      <c r="V177" s="108">
        <v>90000000</v>
      </c>
      <c r="W177" s="22" t="s">
        <v>46</v>
      </c>
      <c r="X177" s="17">
        <f t="shared" si="71"/>
        <v>30000000</v>
      </c>
      <c r="Y177" s="28">
        <f t="shared" si="72"/>
        <v>100</v>
      </c>
      <c r="Z177" s="22"/>
    </row>
    <row r="178" spans="1:26" s="7" customFormat="1" ht="22.15" customHeight="1">
      <c r="A178" s="22" t="s">
        <v>41</v>
      </c>
      <c r="B178" s="32">
        <v>1</v>
      </c>
      <c r="C178" s="31">
        <v>27400000</v>
      </c>
      <c r="D178" s="22" t="s">
        <v>50</v>
      </c>
      <c r="E178" s="17">
        <f t="shared" si="64"/>
        <v>27400000</v>
      </c>
      <c r="F178" s="32">
        <v>1</v>
      </c>
      <c r="G178" s="106">
        <v>31000000</v>
      </c>
      <c r="H178" s="22" t="s">
        <v>50</v>
      </c>
      <c r="I178" s="17">
        <f t="shared" si="65"/>
        <v>31000000</v>
      </c>
      <c r="J178" s="28">
        <f t="shared" si="66"/>
        <v>113.13868613138686</v>
      </c>
      <c r="K178" s="107">
        <v>1</v>
      </c>
      <c r="L178" s="108">
        <v>30500000</v>
      </c>
      <c r="M178" s="22" t="s">
        <v>50</v>
      </c>
      <c r="N178" s="17">
        <f t="shared" si="67"/>
        <v>30500000</v>
      </c>
      <c r="O178" s="28">
        <f t="shared" si="68"/>
        <v>98.387096774193552</v>
      </c>
      <c r="P178" s="107">
        <v>1</v>
      </c>
      <c r="Q178" s="108">
        <v>28280000</v>
      </c>
      <c r="R178" s="22" t="s">
        <v>50</v>
      </c>
      <c r="S178" s="17">
        <f t="shared" si="69"/>
        <v>28280000</v>
      </c>
      <c r="T178" s="28">
        <f t="shared" si="70"/>
        <v>92.721311475409834</v>
      </c>
      <c r="U178" s="107">
        <v>1</v>
      </c>
      <c r="V178" s="108">
        <v>32000000</v>
      </c>
      <c r="W178" s="22" t="s">
        <v>50</v>
      </c>
      <c r="X178" s="17">
        <f t="shared" si="71"/>
        <v>32000000</v>
      </c>
      <c r="Y178" s="28">
        <f t="shared" si="72"/>
        <v>113.15417256011315</v>
      </c>
      <c r="Z178" s="22"/>
    </row>
    <row r="179" spans="1:26" s="7" customFormat="1" ht="22.15" customHeight="1">
      <c r="A179" s="22" t="s">
        <v>42</v>
      </c>
      <c r="B179" s="32">
        <v>2</v>
      </c>
      <c r="C179" s="31">
        <v>38400000</v>
      </c>
      <c r="D179" s="22" t="s">
        <v>46</v>
      </c>
      <c r="E179" s="17">
        <f t="shared" si="64"/>
        <v>19200000</v>
      </c>
      <c r="F179" s="32">
        <v>2</v>
      </c>
      <c r="G179" s="106">
        <v>38400000</v>
      </c>
      <c r="H179" s="22" t="s">
        <v>46</v>
      </c>
      <c r="I179" s="17">
        <f t="shared" si="65"/>
        <v>19200000</v>
      </c>
      <c r="J179" s="28">
        <f t="shared" si="66"/>
        <v>100</v>
      </c>
      <c r="K179" s="107">
        <v>3</v>
      </c>
      <c r="L179" s="108">
        <v>60000000</v>
      </c>
      <c r="M179" s="22" t="s">
        <v>46</v>
      </c>
      <c r="N179" s="17">
        <f t="shared" si="67"/>
        <v>20000000</v>
      </c>
      <c r="O179" s="28">
        <f t="shared" si="68"/>
        <v>104.16666666666667</v>
      </c>
      <c r="P179" s="107">
        <v>3</v>
      </c>
      <c r="Q179" s="108">
        <v>60000000</v>
      </c>
      <c r="R179" s="22" t="s">
        <v>46</v>
      </c>
      <c r="S179" s="17">
        <f t="shared" si="69"/>
        <v>20000000</v>
      </c>
      <c r="T179" s="28">
        <f t="shared" si="70"/>
        <v>100</v>
      </c>
      <c r="U179" s="107">
        <v>2</v>
      </c>
      <c r="V179" s="107">
        <v>0</v>
      </c>
      <c r="W179" s="22" t="s">
        <v>46</v>
      </c>
      <c r="X179" s="17">
        <f t="shared" si="71"/>
        <v>0</v>
      </c>
      <c r="Y179" s="28">
        <f t="shared" si="72"/>
        <v>0</v>
      </c>
      <c r="Z179" s="22"/>
    </row>
    <row r="180" spans="1:26" s="7" customFormat="1" ht="22.15" customHeight="1">
      <c r="A180" s="22" t="s">
        <v>43</v>
      </c>
      <c r="B180" s="32">
        <v>3</v>
      </c>
      <c r="C180" s="31">
        <v>108000000</v>
      </c>
      <c r="D180" s="22" t="s">
        <v>51</v>
      </c>
      <c r="E180" s="17">
        <f t="shared" si="64"/>
        <v>36000000</v>
      </c>
      <c r="F180" s="32">
        <v>3</v>
      </c>
      <c r="G180" s="106">
        <v>130224000</v>
      </c>
      <c r="H180" s="22" t="s">
        <v>51</v>
      </c>
      <c r="I180" s="17">
        <f t="shared" si="65"/>
        <v>43408000</v>
      </c>
      <c r="J180" s="28">
        <f t="shared" si="66"/>
        <v>120.57777777777778</v>
      </c>
      <c r="K180" s="107">
        <v>3</v>
      </c>
      <c r="L180" s="108">
        <v>132000000</v>
      </c>
      <c r="M180" s="22" t="s">
        <v>51</v>
      </c>
      <c r="N180" s="17">
        <f t="shared" si="67"/>
        <v>44000000</v>
      </c>
      <c r="O180" s="28">
        <f t="shared" si="68"/>
        <v>101.36380390711389</v>
      </c>
      <c r="P180" s="107">
        <v>3</v>
      </c>
      <c r="Q180" s="108">
        <v>144000000</v>
      </c>
      <c r="R180" s="22" t="s">
        <v>51</v>
      </c>
      <c r="S180" s="17">
        <f t="shared" si="69"/>
        <v>48000000</v>
      </c>
      <c r="T180" s="28">
        <f t="shared" si="70"/>
        <v>109.09090909090909</v>
      </c>
      <c r="U180" s="107">
        <v>3</v>
      </c>
      <c r="V180" s="108">
        <v>150000000</v>
      </c>
      <c r="W180" s="22" t="s">
        <v>51</v>
      </c>
      <c r="X180" s="17">
        <f t="shared" si="71"/>
        <v>50000000</v>
      </c>
      <c r="Y180" s="28">
        <f t="shared" si="72"/>
        <v>104.16666666666667</v>
      </c>
      <c r="Z180" s="22"/>
    </row>
    <row r="181" spans="1:26" s="7" customFormat="1" ht="22.15" customHeight="1">
      <c r="A181" s="22" t="s">
        <v>44</v>
      </c>
      <c r="B181" s="32">
        <v>4</v>
      </c>
      <c r="C181" s="31">
        <v>47190000</v>
      </c>
      <c r="D181" s="22" t="s">
        <v>46</v>
      </c>
      <c r="E181" s="17">
        <f t="shared" si="64"/>
        <v>11797500</v>
      </c>
      <c r="F181" s="32">
        <v>4</v>
      </c>
      <c r="G181" s="106">
        <v>50484000</v>
      </c>
      <c r="H181" s="22" t="s">
        <v>46</v>
      </c>
      <c r="I181" s="17">
        <f t="shared" si="65"/>
        <v>12621000</v>
      </c>
      <c r="J181" s="28">
        <f t="shared" si="66"/>
        <v>106.98029243483789</v>
      </c>
      <c r="K181" s="107">
        <v>4</v>
      </c>
      <c r="L181" s="108">
        <v>54630000</v>
      </c>
      <c r="M181" s="22" t="s">
        <v>46</v>
      </c>
      <c r="N181" s="17">
        <f t="shared" si="67"/>
        <v>13657500</v>
      </c>
      <c r="O181" s="28">
        <f t="shared" si="68"/>
        <v>108.21250297123841</v>
      </c>
      <c r="P181" s="107">
        <v>4</v>
      </c>
      <c r="Q181" s="108">
        <v>58200000</v>
      </c>
      <c r="R181" s="22" t="s">
        <v>46</v>
      </c>
      <c r="S181" s="17">
        <f t="shared" si="69"/>
        <v>14550000</v>
      </c>
      <c r="T181" s="28">
        <f t="shared" si="70"/>
        <v>106.53487095002745</v>
      </c>
      <c r="U181" s="107">
        <v>4</v>
      </c>
      <c r="V181" s="108">
        <v>64896000</v>
      </c>
      <c r="W181" s="22" t="s">
        <v>46</v>
      </c>
      <c r="X181" s="17">
        <f t="shared" si="71"/>
        <v>16224000</v>
      </c>
      <c r="Y181" s="28">
        <f t="shared" si="72"/>
        <v>111.50515463917526</v>
      </c>
      <c r="Z181" s="22"/>
    </row>
    <row r="182" spans="1:26" s="7" customFormat="1" ht="22.15" customHeight="1">
      <c r="A182" s="22" t="s">
        <v>45</v>
      </c>
      <c r="B182" s="32">
        <v>2</v>
      </c>
      <c r="C182" s="31">
        <v>27543000</v>
      </c>
      <c r="D182" s="22" t="s">
        <v>50</v>
      </c>
      <c r="E182" s="17">
        <f t="shared" si="64"/>
        <v>13771500</v>
      </c>
      <c r="F182" s="32">
        <v>2</v>
      </c>
      <c r="G182" s="106">
        <v>28147000</v>
      </c>
      <c r="H182" s="22" t="s">
        <v>50</v>
      </c>
      <c r="I182" s="17">
        <f t="shared" si="65"/>
        <v>14073500</v>
      </c>
      <c r="J182" s="28">
        <f t="shared" si="66"/>
        <v>102.19293468394874</v>
      </c>
      <c r="K182" s="107">
        <v>2</v>
      </c>
      <c r="L182" s="108">
        <v>28147000</v>
      </c>
      <c r="M182" s="22" t="s">
        <v>50</v>
      </c>
      <c r="N182" s="17">
        <f t="shared" si="67"/>
        <v>14073500</v>
      </c>
      <c r="O182" s="28">
        <f t="shared" si="68"/>
        <v>100</v>
      </c>
      <c r="P182" s="107">
        <v>2</v>
      </c>
      <c r="Q182" s="108">
        <v>29428000</v>
      </c>
      <c r="R182" s="22" t="s">
        <v>50</v>
      </c>
      <c r="S182" s="17">
        <f t="shared" si="69"/>
        <v>14714000</v>
      </c>
      <c r="T182" s="28">
        <f t="shared" si="70"/>
        <v>104.55110668987814</v>
      </c>
      <c r="U182" s="107">
        <v>2</v>
      </c>
      <c r="V182" s="108">
        <v>31575000</v>
      </c>
      <c r="W182" s="22" t="s">
        <v>50</v>
      </c>
      <c r="X182" s="17">
        <f t="shared" si="71"/>
        <v>15787500</v>
      </c>
      <c r="Y182" s="28">
        <f t="shared" si="72"/>
        <v>107.29577273345113</v>
      </c>
      <c r="Z182" s="22"/>
    </row>
    <row r="183" spans="1:26" s="7" customFormat="1" ht="22.15" customHeight="1">
      <c r="A183" s="22"/>
      <c r="B183" s="208"/>
      <c r="C183" s="209"/>
      <c r="D183" s="22"/>
      <c r="E183" s="17"/>
      <c r="F183" s="208"/>
      <c r="G183" s="210"/>
      <c r="H183" s="22"/>
      <c r="I183" s="17"/>
      <c r="J183" s="28"/>
      <c r="K183" s="107"/>
      <c r="L183" s="108"/>
      <c r="M183" s="22"/>
      <c r="N183" s="17"/>
      <c r="O183" s="28"/>
      <c r="P183" s="107"/>
      <c r="Q183" s="108"/>
      <c r="R183" s="22"/>
      <c r="S183" s="17"/>
      <c r="T183" s="28"/>
      <c r="U183" s="107"/>
      <c r="V183" s="108"/>
      <c r="W183" s="22"/>
      <c r="X183" s="17"/>
      <c r="Y183" s="28"/>
      <c r="Z183" s="22"/>
    </row>
    <row r="184" spans="1:26" s="7" customFormat="1" ht="20.25" customHeight="1">
      <c r="A184" s="4" t="s">
        <v>134</v>
      </c>
      <c r="B184" s="22">
        <v>31</v>
      </c>
      <c r="C184" s="2">
        <v>1116000000</v>
      </c>
      <c r="D184" s="22" t="s">
        <v>208</v>
      </c>
      <c r="E184" s="17">
        <f t="shared" si="64"/>
        <v>36000000</v>
      </c>
      <c r="F184" s="22">
        <v>32</v>
      </c>
      <c r="G184" s="100">
        <v>1182000000</v>
      </c>
      <c r="H184" s="22" t="s">
        <v>209</v>
      </c>
      <c r="I184" s="17">
        <f t="shared" si="65"/>
        <v>36937500</v>
      </c>
      <c r="J184" s="28">
        <f t="shared" si="66"/>
        <v>102.60416666666667</v>
      </c>
      <c r="K184" s="22">
        <v>31</v>
      </c>
      <c r="L184" s="2">
        <v>1193000000</v>
      </c>
      <c r="M184" s="22" t="s">
        <v>18</v>
      </c>
      <c r="N184" s="17">
        <f t="shared" si="67"/>
        <v>38483870.967741936</v>
      </c>
      <c r="O184" s="28">
        <f t="shared" si="68"/>
        <v>104.1864527045467</v>
      </c>
      <c r="P184" s="22">
        <v>31</v>
      </c>
      <c r="Q184" s="2">
        <v>1193000000</v>
      </c>
      <c r="R184" s="22" t="s">
        <v>210</v>
      </c>
      <c r="S184" s="17">
        <f t="shared" si="69"/>
        <v>38483870.967741936</v>
      </c>
      <c r="T184" s="28">
        <f t="shared" si="70"/>
        <v>100</v>
      </c>
      <c r="U184" s="2">
        <v>31</v>
      </c>
      <c r="V184" s="2">
        <v>1272898000</v>
      </c>
      <c r="W184" s="22" t="s">
        <v>18</v>
      </c>
      <c r="X184" s="17">
        <f t="shared" si="71"/>
        <v>41061225.806451611</v>
      </c>
      <c r="Y184" s="28">
        <f t="shared" si="72"/>
        <v>106.69723386420787</v>
      </c>
      <c r="Z184" s="22" t="s">
        <v>211</v>
      </c>
    </row>
    <row r="185" spans="1:26" s="7" customFormat="1" ht="20.25" customHeight="1">
      <c r="A185" s="22"/>
      <c r="B185" s="22"/>
      <c r="C185" s="2"/>
      <c r="D185" s="22"/>
      <c r="E185" s="17"/>
      <c r="F185" s="22"/>
      <c r="G185" s="100"/>
      <c r="H185" s="22"/>
      <c r="I185" s="17"/>
      <c r="J185" s="28"/>
      <c r="K185" s="22"/>
      <c r="L185" s="2"/>
      <c r="M185" s="22"/>
      <c r="N185" s="17" t="e">
        <f t="shared" si="67"/>
        <v>#DIV/0!</v>
      </c>
      <c r="O185" s="28" t="e">
        <f t="shared" si="68"/>
        <v>#DIV/0!</v>
      </c>
      <c r="P185" s="22"/>
      <c r="Q185" s="2"/>
      <c r="R185" s="22"/>
      <c r="S185" s="17" t="e">
        <f t="shared" si="69"/>
        <v>#DIV/0!</v>
      </c>
      <c r="T185" s="28" t="e">
        <f t="shared" si="70"/>
        <v>#DIV/0!</v>
      </c>
      <c r="U185" s="2"/>
      <c r="V185" s="22"/>
      <c r="W185" s="22"/>
      <c r="X185" s="17" t="e">
        <f t="shared" si="71"/>
        <v>#DIV/0!</v>
      </c>
      <c r="Y185" s="28" t="e">
        <f t="shared" si="72"/>
        <v>#DIV/0!</v>
      </c>
      <c r="Z185" s="22"/>
    </row>
    <row r="186" spans="1:26" s="7" customFormat="1" ht="20.25" customHeight="1">
      <c r="A186" s="4" t="s">
        <v>171</v>
      </c>
      <c r="B186" s="22">
        <v>4</v>
      </c>
      <c r="C186" s="2">
        <v>117185810</v>
      </c>
      <c r="D186" s="22" t="s">
        <v>166</v>
      </c>
      <c r="E186" s="17">
        <f t="shared" si="64"/>
        <v>29296452.5</v>
      </c>
      <c r="F186" s="22">
        <v>5</v>
      </c>
      <c r="G186" s="100">
        <v>152727200</v>
      </c>
      <c r="H186" s="22" t="s">
        <v>166</v>
      </c>
      <c r="I186" s="17">
        <f t="shared" si="65"/>
        <v>30545440</v>
      </c>
      <c r="J186" s="28">
        <f t="shared" si="66"/>
        <v>104.26327214873541</v>
      </c>
      <c r="K186" s="22">
        <v>5</v>
      </c>
      <c r="L186" s="2">
        <v>155032000</v>
      </c>
      <c r="M186" s="22" t="s">
        <v>166</v>
      </c>
      <c r="N186" s="17">
        <f t="shared" si="67"/>
        <v>31006400</v>
      </c>
      <c r="O186" s="28">
        <f t="shared" si="68"/>
        <v>101.50909595671236</v>
      </c>
      <c r="P186" s="22">
        <v>5</v>
      </c>
      <c r="Q186" s="2">
        <v>167098150</v>
      </c>
      <c r="R186" s="22" t="s">
        <v>166</v>
      </c>
      <c r="S186" s="17">
        <f t="shared" si="69"/>
        <v>33419630</v>
      </c>
      <c r="T186" s="28">
        <f t="shared" si="70"/>
        <v>107.78300608906548</v>
      </c>
      <c r="U186" s="22">
        <v>5</v>
      </c>
      <c r="V186" s="23">
        <v>169448400</v>
      </c>
      <c r="W186" s="22" t="s">
        <v>166</v>
      </c>
      <c r="X186" s="17">
        <f t="shared" si="71"/>
        <v>33889680</v>
      </c>
      <c r="Y186" s="28">
        <f t="shared" si="72"/>
        <v>101.40650868965335</v>
      </c>
      <c r="Z186" s="22"/>
    </row>
    <row r="187" spans="1:26" s="7" customFormat="1" ht="20.25" customHeight="1">
      <c r="A187" s="4" t="s">
        <v>172</v>
      </c>
      <c r="B187" s="22">
        <v>3</v>
      </c>
      <c r="C187" s="2">
        <v>83820000</v>
      </c>
      <c r="D187" s="22" t="s">
        <v>166</v>
      </c>
      <c r="E187" s="17">
        <f t="shared" si="64"/>
        <v>27940000</v>
      </c>
      <c r="F187" s="22">
        <v>3</v>
      </c>
      <c r="G187" s="100">
        <v>92146000</v>
      </c>
      <c r="H187" s="22" t="s">
        <v>166</v>
      </c>
      <c r="I187" s="17">
        <f t="shared" si="65"/>
        <v>30715333.333333332</v>
      </c>
      <c r="J187" s="28">
        <f t="shared" si="66"/>
        <v>109.93319016941064</v>
      </c>
      <c r="K187" s="22">
        <v>3</v>
      </c>
      <c r="L187" s="2">
        <v>94945000</v>
      </c>
      <c r="M187" s="22" t="s">
        <v>166</v>
      </c>
      <c r="N187" s="17">
        <f t="shared" si="67"/>
        <v>31648333.333333332</v>
      </c>
      <c r="O187" s="28">
        <f t="shared" si="68"/>
        <v>103.0375708115382</v>
      </c>
      <c r="P187" s="22">
        <v>3</v>
      </c>
      <c r="Q187" s="2">
        <v>101167000</v>
      </c>
      <c r="R187" s="22" t="s">
        <v>166</v>
      </c>
      <c r="S187" s="17">
        <f t="shared" si="69"/>
        <v>33722333.333333336</v>
      </c>
      <c r="T187" s="28">
        <f t="shared" si="70"/>
        <v>106.55326768128917</v>
      </c>
      <c r="U187" s="22">
        <v>3</v>
      </c>
      <c r="V187" s="23">
        <v>114066000</v>
      </c>
      <c r="W187" s="22" t="s">
        <v>166</v>
      </c>
      <c r="X187" s="17">
        <f t="shared" si="71"/>
        <v>38022000</v>
      </c>
      <c r="Y187" s="28">
        <f t="shared" si="72"/>
        <v>112.7502051064082</v>
      </c>
      <c r="Z187" s="22"/>
    </row>
    <row r="188" spans="1:26" s="7" customFormat="1" ht="20.25" customHeight="1">
      <c r="A188" s="4" t="s">
        <v>167</v>
      </c>
      <c r="B188" s="22">
        <v>0</v>
      </c>
      <c r="C188" s="2">
        <v>0</v>
      </c>
      <c r="D188" s="22" t="s">
        <v>168</v>
      </c>
      <c r="E188" s="17"/>
      <c r="F188" s="22">
        <v>1</v>
      </c>
      <c r="G188" s="100">
        <v>15753000</v>
      </c>
      <c r="H188" s="22" t="s">
        <v>166</v>
      </c>
      <c r="I188" s="17">
        <f t="shared" si="65"/>
        <v>15753000</v>
      </c>
      <c r="J188" s="28"/>
      <c r="K188" s="22">
        <v>1</v>
      </c>
      <c r="L188" s="2">
        <v>26092180</v>
      </c>
      <c r="M188" s="22" t="s">
        <v>166</v>
      </c>
      <c r="N188" s="17">
        <f t="shared" si="67"/>
        <v>26092180</v>
      </c>
      <c r="O188" s="28">
        <f t="shared" si="68"/>
        <v>165.63308576144226</v>
      </c>
      <c r="P188" s="22">
        <v>2</v>
      </c>
      <c r="Q188" s="2">
        <v>54396910</v>
      </c>
      <c r="R188" s="22" t="s">
        <v>166</v>
      </c>
      <c r="S188" s="17">
        <f t="shared" si="69"/>
        <v>27198455</v>
      </c>
      <c r="T188" s="28">
        <f t="shared" si="70"/>
        <v>104.23987186965597</v>
      </c>
      <c r="U188" s="22">
        <v>2</v>
      </c>
      <c r="V188" s="2">
        <v>62923000</v>
      </c>
      <c r="W188" s="22" t="s">
        <v>166</v>
      </c>
      <c r="X188" s="17">
        <f t="shared" si="71"/>
        <v>31461500</v>
      </c>
      <c r="Y188" s="28">
        <f t="shared" si="72"/>
        <v>115.67384985654516</v>
      </c>
      <c r="Z188" s="22" t="s">
        <v>170</v>
      </c>
    </row>
    <row r="189" spans="1:26" s="7" customFormat="1" ht="20.25" customHeight="1" thickBot="1">
      <c r="A189" s="57" t="s">
        <v>169</v>
      </c>
      <c r="B189" s="20"/>
      <c r="C189" s="58"/>
      <c r="D189" s="20"/>
      <c r="E189" s="26"/>
      <c r="F189" s="20"/>
      <c r="G189" s="58"/>
      <c r="H189" s="20"/>
      <c r="I189" s="26"/>
      <c r="J189" s="29"/>
      <c r="K189" s="20"/>
      <c r="L189" s="58"/>
      <c r="M189" s="20"/>
      <c r="N189" s="26"/>
      <c r="O189" s="29"/>
      <c r="P189" s="20">
        <v>2</v>
      </c>
      <c r="Q189" s="58">
        <v>21981000</v>
      </c>
      <c r="R189" s="20" t="s">
        <v>166</v>
      </c>
      <c r="S189" s="26">
        <f t="shared" si="69"/>
        <v>10990500</v>
      </c>
      <c r="T189" s="29"/>
      <c r="U189" s="59">
        <v>2</v>
      </c>
      <c r="V189" s="58">
        <v>21957000</v>
      </c>
      <c r="W189" s="20" t="s">
        <v>166</v>
      </c>
      <c r="X189" s="26">
        <f t="shared" si="71"/>
        <v>10978500</v>
      </c>
      <c r="Y189" s="29">
        <f t="shared" si="72"/>
        <v>99.890814794595329</v>
      </c>
      <c r="Z189" s="20"/>
    </row>
    <row r="190" spans="1:26" s="7" customFormat="1" ht="20.25" customHeight="1" thickBot="1">
      <c r="A190" s="50" t="s">
        <v>207</v>
      </c>
      <c r="B190" s="52">
        <f>SUM(B4:B189)</f>
        <v>9326.5</v>
      </c>
      <c r="C190" s="52">
        <f>SUM(C4:C189)</f>
        <v>372549743383</v>
      </c>
      <c r="D190" s="51"/>
      <c r="E190" s="53">
        <f t="shared" si="64"/>
        <v>39945289.592344396</v>
      </c>
      <c r="F190" s="52">
        <f>SUM(F4:F189)</f>
        <v>9685</v>
      </c>
      <c r="G190" s="54">
        <f>SUM(G4:G189)</f>
        <v>401967990246</v>
      </c>
      <c r="H190" s="51"/>
      <c r="I190" s="53">
        <f t="shared" si="65"/>
        <v>41504180.717191532</v>
      </c>
      <c r="J190" s="55">
        <f t="shared" si="66"/>
        <v>103.90256558597062</v>
      </c>
      <c r="K190" s="52">
        <f>SUM(K4:K189)</f>
        <v>10107</v>
      </c>
      <c r="L190" s="52">
        <f>SUM(L4:L189)</f>
        <v>441061603227</v>
      </c>
      <c r="M190" s="51"/>
      <c r="N190" s="53">
        <f>L190/K190</f>
        <v>43639220.661620662</v>
      </c>
      <c r="O190" s="55">
        <f>(N190*100)/I190</f>
        <v>105.14415634168819</v>
      </c>
      <c r="P190" s="51">
        <f>SUM(P4:P189)</f>
        <v>10320.5</v>
      </c>
      <c r="Q190" s="54">
        <f>SUM(Q4:Q189)</f>
        <v>473750091803</v>
      </c>
      <c r="R190" s="51"/>
      <c r="S190" s="53">
        <f t="shared" si="69"/>
        <v>45903792.626616925</v>
      </c>
      <c r="T190" s="55">
        <f>(S190*100)/N190</f>
        <v>105.18930432455657</v>
      </c>
      <c r="U190" s="51">
        <f>SUM(U4:U189)</f>
        <v>10206</v>
      </c>
      <c r="V190" s="54">
        <f>SUM(V4:V189)</f>
        <v>500949386559</v>
      </c>
      <c r="W190" s="51"/>
      <c r="X190" s="53">
        <f t="shared" si="71"/>
        <v>49083812.126102291</v>
      </c>
      <c r="Y190" s="55">
        <f t="shared" si="72"/>
        <v>106.92757464585064</v>
      </c>
      <c r="Z190" s="56"/>
    </row>
    <row r="191" spans="1:26" s="7" customFormat="1" ht="20.25" customHeight="1">
      <c r="A191" s="24"/>
      <c r="B191" s="24"/>
      <c r="C191" s="76"/>
      <c r="D191" s="24"/>
      <c r="E191" s="77"/>
      <c r="F191" s="76"/>
      <c r="G191" s="24"/>
      <c r="H191" s="24"/>
      <c r="I191" s="78"/>
      <c r="J191" s="24"/>
      <c r="K191" s="24"/>
      <c r="L191" s="76"/>
      <c r="M191" s="24"/>
      <c r="N191" s="24"/>
      <c r="O191" s="76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s="7" customFormat="1" ht="20.25" customHeight="1">
      <c r="A192" s="24"/>
      <c r="B192" s="24"/>
      <c r="C192" s="76"/>
      <c r="D192" s="24"/>
      <c r="E192" s="77"/>
      <c r="F192" s="76"/>
      <c r="G192" s="24"/>
      <c r="H192" s="24"/>
      <c r="I192" s="78"/>
      <c r="J192" s="24"/>
      <c r="K192" s="24"/>
      <c r="L192" s="76"/>
      <c r="M192" s="24"/>
      <c r="N192" s="24"/>
      <c r="O192" s="76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s="7" customFormat="1" ht="20.25" customHeight="1">
      <c r="C193" s="3"/>
      <c r="E193" s="15"/>
      <c r="F193" s="3"/>
      <c r="I193" s="16"/>
      <c r="L193" s="3"/>
      <c r="O193" s="3"/>
    </row>
    <row r="194" spans="1:26" s="7" customFormat="1" ht="24" customHeight="1">
      <c r="A194" s="88" t="s">
        <v>196</v>
      </c>
      <c r="B194" s="44">
        <v>257</v>
      </c>
      <c r="C194" s="45">
        <v>4070000000</v>
      </c>
      <c r="D194" s="44" t="s">
        <v>195</v>
      </c>
      <c r="E194" s="186">
        <f t="shared" ref="E194:E204" si="73">C194/B194</f>
        <v>15836575.875486381</v>
      </c>
      <c r="F194" s="44">
        <v>310</v>
      </c>
      <c r="G194" s="45">
        <v>6717000000</v>
      </c>
      <c r="H194" s="44" t="s">
        <v>195</v>
      </c>
      <c r="I194" s="186">
        <f t="shared" ref="I194:I204" si="74">G194/F194</f>
        <v>21667741.935483869</v>
      </c>
      <c r="J194" s="187">
        <f t="shared" ref="J194:J204" si="75">(I194*100)/E194</f>
        <v>136.82087659507013</v>
      </c>
      <c r="K194" s="44">
        <v>310</v>
      </c>
      <c r="L194" s="45">
        <v>9871000000</v>
      </c>
      <c r="M194" s="44" t="s">
        <v>195</v>
      </c>
      <c r="N194" s="186">
        <f t="shared" ref="N194:N204" si="76">L194/K194</f>
        <v>31841935.483870968</v>
      </c>
      <c r="O194" s="187">
        <f t="shared" ref="O194:O204" si="77">(N194*100)/I194</f>
        <v>146.95548608009528</v>
      </c>
      <c r="P194" s="44">
        <v>310</v>
      </c>
      <c r="Q194" s="45">
        <v>10730000000</v>
      </c>
      <c r="R194" s="44" t="s">
        <v>195</v>
      </c>
      <c r="S194" s="186">
        <f t="shared" ref="S194:S204" si="78">Q194/P194</f>
        <v>34612903.225806452</v>
      </c>
      <c r="T194" s="187">
        <f t="shared" ref="T194:T204" si="79">(S194*100)/N194</f>
        <v>108.70225914294397</v>
      </c>
      <c r="U194" s="44">
        <v>310</v>
      </c>
      <c r="V194" s="45">
        <v>11057265000</v>
      </c>
      <c r="W194" s="44" t="s">
        <v>195</v>
      </c>
      <c r="X194" s="186">
        <f t="shared" ref="X194:X204" si="80">V194/U194</f>
        <v>35668596.774193548</v>
      </c>
      <c r="Y194" s="187">
        <f t="shared" ref="Y194:Y204" si="81">(X194*100)/S194</f>
        <v>103.05</v>
      </c>
      <c r="Z194" s="44" t="s">
        <v>206</v>
      </c>
    </row>
    <row r="195" spans="1:26" s="7" customFormat="1" ht="24" customHeight="1">
      <c r="A195" s="88" t="s">
        <v>197</v>
      </c>
      <c r="B195" s="44">
        <v>105</v>
      </c>
      <c r="C195" s="45">
        <v>2573333200</v>
      </c>
      <c r="D195" s="44" t="s">
        <v>195</v>
      </c>
      <c r="E195" s="186">
        <f t="shared" si="73"/>
        <v>24507935.238095239</v>
      </c>
      <c r="F195" s="44">
        <v>105</v>
      </c>
      <c r="G195" s="45">
        <v>2659999600</v>
      </c>
      <c r="H195" s="44" t="s">
        <v>195</v>
      </c>
      <c r="I195" s="186">
        <f t="shared" si="74"/>
        <v>25333329.523809522</v>
      </c>
      <c r="J195" s="187">
        <f t="shared" si="75"/>
        <v>103.36786545947488</v>
      </c>
      <c r="K195" s="44">
        <v>105</v>
      </c>
      <c r="L195" s="45">
        <v>2700968940</v>
      </c>
      <c r="M195" s="44" t="s">
        <v>195</v>
      </c>
      <c r="N195" s="186">
        <f t="shared" si="76"/>
        <v>25723513.714285713</v>
      </c>
      <c r="O195" s="187">
        <f t="shared" si="77"/>
        <v>101.54020098348887</v>
      </c>
      <c r="P195" s="44">
        <v>105</v>
      </c>
      <c r="Q195" s="45">
        <v>2844887080</v>
      </c>
      <c r="R195" s="44" t="s">
        <v>195</v>
      </c>
      <c r="S195" s="186">
        <f t="shared" si="78"/>
        <v>27094162.666666668</v>
      </c>
      <c r="T195" s="187">
        <f t="shared" si="79"/>
        <v>105.32838930017465</v>
      </c>
      <c r="U195" s="44">
        <v>105</v>
      </c>
      <c r="V195" s="45">
        <v>2891583000</v>
      </c>
      <c r="W195" s="44" t="s">
        <v>195</v>
      </c>
      <c r="X195" s="186">
        <f t="shared" si="80"/>
        <v>27538885.714285713</v>
      </c>
      <c r="Y195" s="187">
        <f t="shared" si="81"/>
        <v>101.64139801288702</v>
      </c>
      <c r="Z195" s="44" t="s">
        <v>206</v>
      </c>
    </row>
    <row r="196" spans="1:26" s="7" customFormat="1" ht="24" customHeight="1">
      <c r="A196" s="88" t="s">
        <v>198</v>
      </c>
      <c r="B196" s="44">
        <v>108</v>
      </c>
      <c r="C196" s="45">
        <v>2551000000</v>
      </c>
      <c r="D196" s="44" t="s">
        <v>195</v>
      </c>
      <c r="E196" s="186">
        <f t="shared" si="73"/>
        <v>23620370.370370369</v>
      </c>
      <c r="F196" s="44">
        <v>108</v>
      </c>
      <c r="G196" s="45">
        <v>2609000000</v>
      </c>
      <c r="H196" s="44" t="s">
        <v>195</v>
      </c>
      <c r="I196" s="186">
        <f t="shared" si="74"/>
        <v>24157407.407407407</v>
      </c>
      <c r="J196" s="187">
        <f t="shared" si="75"/>
        <v>102.27361818894552</v>
      </c>
      <c r="K196" s="44">
        <v>108</v>
      </c>
      <c r="L196" s="45">
        <v>2680000000</v>
      </c>
      <c r="M196" s="44" t="s">
        <v>195</v>
      </c>
      <c r="N196" s="186">
        <f t="shared" si="76"/>
        <v>24814814.814814813</v>
      </c>
      <c r="O196" s="187">
        <f t="shared" si="77"/>
        <v>102.72134917592948</v>
      </c>
      <c r="P196" s="44">
        <v>108</v>
      </c>
      <c r="Q196" s="45">
        <v>2718000000</v>
      </c>
      <c r="R196" s="44" t="s">
        <v>195</v>
      </c>
      <c r="S196" s="186">
        <f t="shared" si="78"/>
        <v>25166666.666666668</v>
      </c>
      <c r="T196" s="187">
        <f t="shared" si="79"/>
        <v>101.41791044776122</v>
      </c>
      <c r="U196" s="44">
        <v>108</v>
      </c>
      <c r="V196" s="45">
        <v>2800899000</v>
      </c>
      <c r="W196" s="44" t="s">
        <v>195</v>
      </c>
      <c r="X196" s="186">
        <f t="shared" si="80"/>
        <v>25934250</v>
      </c>
      <c r="Y196" s="187">
        <f t="shared" si="81"/>
        <v>103.05</v>
      </c>
      <c r="Z196" s="44" t="s">
        <v>206</v>
      </c>
    </row>
    <row r="197" spans="1:26" s="7" customFormat="1" ht="24" customHeight="1">
      <c r="A197" s="88" t="s">
        <v>199</v>
      </c>
      <c r="B197" s="44">
        <v>153</v>
      </c>
      <c r="C197" s="45">
        <v>3679000000</v>
      </c>
      <c r="D197" s="44" t="s">
        <v>195</v>
      </c>
      <c r="E197" s="186">
        <f t="shared" si="73"/>
        <v>24045751.633986928</v>
      </c>
      <c r="F197" s="44">
        <v>153</v>
      </c>
      <c r="G197" s="45">
        <v>4028000000</v>
      </c>
      <c r="H197" s="44" t="s">
        <v>195</v>
      </c>
      <c r="I197" s="186">
        <f t="shared" si="74"/>
        <v>26326797.385620914</v>
      </c>
      <c r="J197" s="187">
        <f t="shared" si="75"/>
        <v>109.48627344387062</v>
      </c>
      <c r="K197" s="44">
        <v>153</v>
      </c>
      <c r="L197" s="45">
        <v>4149000000</v>
      </c>
      <c r="M197" s="44" t="s">
        <v>195</v>
      </c>
      <c r="N197" s="186">
        <f t="shared" si="76"/>
        <v>27117647.05882353</v>
      </c>
      <c r="O197" s="187">
        <f t="shared" si="77"/>
        <v>103.00397219463754</v>
      </c>
      <c r="P197" s="44">
        <v>153</v>
      </c>
      <c r="Q197" s="45">
        <v>4250000000</v>
      </c>
      <c r="R197" s="44" t="s">
        <v>195</v>
      </c>
      <c r="S197" s="186">
        <f t="shared" si="78"/>
        <v>27777777.777777776</v>
      </c>
      <c r="T197" s="187">
        <f t="shared" si="79"/>
        <v>102.43432152325862</v>
      </c>
      <c r="U197" s="44">
        <v>153</v>
      </c>
      <c r="V197" s="45">
        <v>5158614000</v>
      </c>
      <c r="W197" s="44" t="s">
        <v>195</v>
      </c>
      <c r="X197" s="186">
        <f t="shared" si="80"/>
        <v>33716431.37254902</v>
      </c>
      <c r="Y197" s="187">
        <f t="shared" si="81"/>
        <v>121.37915294117647</v>
      </c>
      <c r="Z197" s="44" t="s">
        <v>206</v>
      </c>
    </row>
    <row r="198" spans="1:26" s="7" customFormat="1" ht="24" customHeight="1">
      <c r="A198" s="89" t="s">
        <v>200</v>
      </c>
      <c r="B198" s="71">
        <v>33</v>
      </c>
      <c r="C198" s="72">
        <v>751171560</v>
      </c>
      <c r="D198" s="46" t="s">
        <v>195</v>
      </c>
      <c r="E198" s="186">
        <f t="shared" si="73"/>
        <v>22762774.545454547</v>
      </c>
      <c r="F198" s="71">
        <v>29</v>
      </c>
      <c r="G198" s="72">
        <v>782882780</v>
      </c>
      <c r="H198" s="46" t="s">
        <v>195</v>
      </c>
      <c r="I198" s="186">
        <f t="shared" si="74"/>
        <v>26995957.931034483</v>
      </c>
      <c r="J198" s="187">
        <f t="shared" si="75"/>
        <v>118.59695696202049</v>
      </c>
      <c r="K198" s="71">
        <v>29</v>
      </c>
      <c r="L198" s="72">
        <v>782882780</v>
      </c>
      <c r="M198" s="44" t="s">
        <v>195</v>
      </c>
      <c r="N198" s="186">
        <f t="shared" si="76"/>
        <v>26995957.931034483</v>
      </c>
      <c r="O198" s="187">
        <f t="shared" si="77"/>
        <v>100</v>
      </c>
      <c r="P198" s="73">
        <v>29</v>
      </c>
      <c r="Q198" s="47">
        <v>811627010</v>
      </c>
      <c r="R198" s="44" t="s">
        <v>195</v>
      </c>
      <c r="S198" s="186">
        <f t="shared" si="78"/>
        <v>27987138.275862068</v>
      </c>
      <c r="T198" s="187">
        <f t="shared" si="79"/>
        <v>103.67158797387266</v>
      </c>
      <c r="U198" s="46">
        <v>29</v>
      </c>
      <c r="V198" s="47">
        <v>923647850</v>
      </c>
      <c r="W198" s="46" t="s">
        <v>195</v>
      </c>
      <c r="X198" s="186">
        <f t="shared" si="80"/>
        <v>31849925.862068966</v>
      </c>
      <c r="Y198" s="187">
        <f t="shared" si="81"/>
        <v>113.80200986657653</v>
      </c>
      <c r="Z198" s="44" t="s">
        <v>206</v>
      </c>
    </row>
    <row r="199" spans="1:26" s="7" customFormat="1" ht="24" customHeight="1">
      <c r="A199" s="88" t="s">
        <v>201</v>
      </c>
      <c r="B199" s="44">
        <v>31</v>
      </c>
      <c r="C199" s="45">
        <v>680000000</v>
      </c>
      <c r="D199" s="44" t="s">
        <v>195</v>
      </c>
      <c r="E199" s="186">
        <f t="shared" si="73"/>
        <v>21935483.870967742</v>
      </c>
      <c r="F199" s="44">
        <v>31</v>
      </c>
      <c r="G199" s="45">
        <v>873000000</v>
      </c>
      <c r="H199" s="44" t="s">
        <v>195</v>
      </c>
      <c r="I199" s="186">
        <f t="shared" si="74"/>
        <v>28161290.322580647</v>
      </c>
      <c r="J199" s="187">
        <f t="shared" si="75"/>
        <v>128.38235294117649</v>
      </c>
      <c r="K199" s="44">
        <v>31</v>
      </c>
      <c r="L199" s="45">
        <v>1010000000</v>
      </c>
      <c r="M199" s="44" t="s">
        <v>195</v>
      </c>
      <c r="N199" s="186">
        <f t="shared" si="76"/>
        <v>32580645.161290321</v>
      </c>
      <c r="O199" s="187">
        <f t="shared" si="77"/>
        <v>115.69301260022908</v>
      </c>
      <c r="P199" s="44">
        <v>31</v>
      </c>
      <c r="Q199" s="45">
        <v>910000000</v>
      </c>
      <c r="R199" s="44" t="s">
        <v>195</v>
      </c>
      <c r="S199" s="186">
        <f t="shared" si="78"/>
        <v>29354838.709677421</v>
      </c>
      <c r="T199" s="187">
        <f t="shared" si="79"/>
        <v>90.099009900990097</v>
      </c>
      <c r="U199" s="44">
        <v>31</v>
      </c>
      <c r="V199" s="45">
        <v>937755000</v>
      </c>
      <c r="W199" s="44" t="s">
        <v>195</v>
      </c>
      <c r="X199" s="186">
        <f t="shared" si="80"/>
        <v>30250161.290322579</v>
      </c>
      <c r="Y199" s="187">
        <f t="shared" si="81"/>
        <v>103.05</v>
      </c>
      <c r="Z199" s="44" t="s">
        <v>206</v>
      </c>
    </row>
    <row r="200" spans="1:26" s="7" customFormat="1" ht="24" customHeight="1">
      <c r="A200" s="88" t="s">
        <v>202</v>
      </c>
      <c r="B200" s="44">
        <v>32</v>
      </c>
      <c r="C200" s="45">
        <v>803701580</v>
      </c>
      <c r="D200" s="44" t="s">
        <v>195</v>
      </c>
      <c r="E200" s="186">
        <f t="shared" si="73"/>
        <v>25115674.375</v>
      </c>
      <c r="F200" s="44">
        <v>32</v>
      </c>
      <c r="G200" s="45">
        <v>841627500</v>
      </c>
      <c r="H200" s="44" t="s">
        <v>195</v>
      </c>
      <c r="I200" s="186">
        <f t="shared" si="74"/>
        <v>26300859.375</v>
      </c>
      <c r="J200" s="187">
        <f t="shared" si="75"/>
        <v>104.71890574110853</v>
      </c>
      <c r="K200" s="44">
        <v>32</v>
      </c>
      <c r="L200" s="45">
        <v>900575850</v>
      </c>
      <c r="M200" s="44" t="s">
        <v>195</v>
      </c>
      <c r="N200" s="186">
        <f t="shared" si="76"/>
        <v>28142995.3125</v>
      </c>
      <c r="O200" s="187">
        <f t="shared" si="77"/>
        <v>107.0040902893501</v>
      </c>
      <c r="P200" s="44">
        <v>32</v>
      </c>
      <c r="Q200" s="45">
        <v>946628260</v>
      </c>
      <c r="R200" s="44" t="s">
        <v>195</v>
      </c>
      <c r="S200" s="186">
        <f t="shared" si="78"/>
        <v>29582133.125</v>
      </c>
      <c r="T200" s="187">
        <f t="shared" si="79"/>
        <v>105.11366255268781</v>
      </c>
      <c r="U200" s="44">
        <v>32</v>
      </c>
      <c r="V200" s="45">
        <v>969654480</v>
      </c>
      <c r="W200" s="44" t="s">
        <v>195</v>
      </c>
      <c r="X200" s="186">
        <f t="shared" si="80"/>
        <v>30301702.5</v>
      </c>
      <c r="Y200" s="187">
        <f t="shared" si="81"/>
        <v>102.43244586845528</v>
      </c>
      <c r="Z200" s="44" t="s">
        <v>206</v>
      </c>
    </row>
    <row r="201" spans="1:26" s="7" customFormat="1" ht="24" customHeight="1">
      <c r="A201" s="88" t="s">
        <v>203</v>
      </c>
      <c r="B201" s="44">
        <v>19</v>
      </c>
      <c r="C201" s="45">
        <v>390000000</v>
      </c>
      <c r="D201" s="44" t="s">
        <v>195</v>
      </c>
      <c r="E201" s="186">
        <f t="shared" si="73"/>
        <v>20526315.789473683</v>
      </c>
      <c r="F201" s="44">
        <v>19</v>
      </c>
      <c r="G201" s="45">
        <v>535000000</v>
      </c>
      <c r="H201" s="44" t="s">
        <v>195</v>
      </c>
      <c r="I201" s="186">
        <f t="shared" si="74"/>
        <v>28157894.736842107</v>
      </c>
      <c r="J201" s="187">
        <f t="shared" si="75"/>
        <v>137.17948717948721</v>
      </c>
      <c r="K201" s="44">
        <v>19</v>
      </c>
      <c r="L201" s="45">
        <v>557000000</v>
      </c>
      <c r="M201" s="44" t="s">
        <v>195</v>
      </c>
      <c r="N201" s="186">
        <f t="shared" si="76"/>
        <v>29315789.47368421</v>
      </c>
      <c r="O201" s="187">
        <f t="shared" si="77"/>
        <v>104.11214953271028</v>
      </c>
      <c r="P201" s="44">
        <v>19</v>
      </c>
      <c r="Q201" s="45">
        <v>818000000</v>
      </c>
      <c r="R201" s="44" t="s">
        <v>195</v>
      </c>
      <c r="S201" s="186">
        <f t="shared" si="78"/>
        <v>43052631.578947365</v>
      </c>
      <c r="T201" s="187">
        <f t="shared" si="79"/>
        <v>146.85816876122081</v>
      </c>
      <c r="U201" s="44">
        <v>19</v>
      </c>
      <c r="V201" s="45">
        <v>842949000</v>
      </c>
      <c r="W201" s="44" t="s">
        <v>195</v>
      </c>
      <c r="X201" s="186">
        <f t="shared" si="80"/>
        <v>44365736.842105262</v>
      </c>
      <c r="Y201" s="187">
        <f t="shared" si="81"/>
        <v>103.05000000000001</v>
      </c>
      <c r="Z201" s="44" t="s">
        <v>206</v>
      </c>
    </row>
    <row r="202" spans="1:26" s="7" customFormat="1" ht="24" customHeight="1">
      <c r="A202" s="88" t="s">
        <v>204</v>
      </c>
      <c r="B202" s="44">
        <v>6</v>
      </c>
      <c r="C202" s="45">
        <v>137036379</v>
      </c>
      <c r="D202" s="44" t="s">
        <v>195</v>
      </c>
      <c r="E202" s="186">
        <f t="shared" si="73"/>
        <v>22839396.5</v>
      </c>
      <c r="F202" s="44">
        <v>6</v>
      </c>
      <c r="G202" s="45">
        <v>142863000</v>
      </c>
      <c r="H202" s="44" t="s">
        <v>195</v>
      </c>
      <c r="I202" s="186">
        <f t="shared" si="74"/>
        <v>23810500</v>
      </c>
      <c r="J202" s="187">
        <f t="shared" si="75"/>
        <v>104.25187898463079</v>
      </c>
      <c r="K202" s="44">
        <v>6</v>
      </c>
      <c r="L202" s="45">
        <v>144063035</v>
      </c>
      <c r="M202" s="44" t="s">
        <v>195</v>
      </c>
      <c r="N202" s="186">
        <f t="shared" si="76"/>
        <v>24010505.833333332</v>
      </c>
      <c r="O202" s="187">
        <f t="shared" si="77"/>
        <v>100.83999006040752</v>
      </c>
      <c r="P202" s="44">
        <v>6</v>
      </c>
      <c r="Q202" s="45">
        <v>148937280</v>
      </c>
      <c r="R202" s="44" t="s">
        <v>195</v>
      </c>
      <c r="S202" s="186">
        <f t="shared" si="78"/>
        <v>24822880</v>
      </c>
      <c r="T202" s="187">
        <f t="shared" si="79"/>
        <v>103.38341129631206</v>
      </c>
      <c r="U202" s="44">
        <v>6</v>
      </c>
      <c r="V202" s="45">
        <v>187973000</v>
      </c>
      <c r="W202" s="44" t="s">
        <v>195</v>
      </c>
      <c r="X202" s="186">
        <f t="shared" si="80"/>
        <v>31328833.333333332</v>
      </c>
      <c r="Y202" s="187">
        <f t="shared" si="81"/>
        <v>126.20950241605055</v>
      </c>
      <c r="Z202" s="44" t="s">
        <v>206</v>
      </c>
    </row>
    <row r="203" spans="1:26" s="7" customFormat="1" ht="24" customHeight="1" thickBot="1">
      <c r="A203" s="90" t="s">
        <v>205</v>
      </c>
      <c r="B203" s="48">
        <v>9</v>
      </c>
      <c r="C203" s="49">
        <v>21838600</v>
      </c>
      <c r="D203" s="48" t="s">
        <v>195</v>
      </c>
      <c r="E203" s="188">
        <f t="shared" si="73"/>
        <v>2426511.111111111</v>
      </c>
      <c r="F203" s="48">
        <v>9</v>
      </c>
      <c r="G203" s="49">
        <v>262064030</v>
      </c>
      <c r="H203" s="48" t="s">
        <v>195</v>
      </c>
      <c r="I203" s="188">
        <f t="shared" si="74"/>
        <v>29118225.555555556</v>
      </c>
      <c r="J203" s="189">
        <f t="shared" si="75"/>
        <v>1200.0038006099294</v>
      </c>
      <c r="K203" s="48">
        <v>9</v>
      </c>
      <c r="L203" s="49">
        <v>262064040</v>
      </c>
      <c r="M203" s="48" t="s">
        <v>195</v>
      </c>
      <c r="N203" s="188">
        <f t="shared" si="76"/>
        <v>29118226.666666668</v>
      </c>
      <c r="O203" s="189">
        <f t="shared" si="77"/>
        <v>100.00000381586135</v>
      </c>
      <c r="P203" s="48">
        <v>9</v>
      </c>
      <c r="Q203" s="49">
        <v>304794840</v>
      </c>
      <c r="R203" s="48" t="s">
        <v>195</v>
      </c>
      <c r="S203" s="188">
        <f t="shared" si="78"/>
        <v>33866093.333333336</v>
      </c>
      <c r="T203" s="189">
        <f t="shared" si="79"/>
        <v>116.30548014141887</v>
      </c>
      <c r="U203" s="48">
        <v>9</v>
      </c>
      <c r="V203" s="49">
        <v>304794830</v>
      </c>
      <c r="W203" s="48" t="s">
        <v>195</v>
      </c>
      <c r="X203" s="188">
        <f t="shared" si="80"/>
        <v>33866092.222222224</v>
      </c>
      <c r="Y203" s="189">
        <f t="shared" si="81"/>
        <v>99.999996719104558</v>
      </c>
      <c r="Z203" s="48" t="s">
        <v>206</v>
      </c>
    </row>
    <row r="204" spans="1:26" s="7" customFormat="1" ht="24" customHeight="1" thickBot="1">
      <c r="A204" s="50" t="s">
        <v>207</v>
      </c>
      <c r="B204" s="51">
        <f>SUM(B194:B203)</f>
        <v>753</v>
      </c>
      <c r="C204" s="52">
        <f>SUM(C194:C203)</f>
        <v>15657081319</v>
      </c>
      <c r="D204" s="51"/>
      <c r="E204" s="53">
        <f t="shared" si="73"/>
        <v>20792936.678618859</v>
      </c>
      <c r="F204" s="52">
        <f>SUM(F194:F203)</f>
        <v>802</v>
      </c>
      <c r="G204" s="75">
        <f>SUM(G194:G203)</f>
        <v>19451436910</v>
      </c>
      <c r="H204" s="51"/>
      <c r="I204" s="53">
        <f t="shared" si="74"/>
        <v>24253661.98254364</v>
      </c>
      <c r="J204" s="55">
        <f t="shared" si="75"/>
        <v>116.64375435473434</v>
      </c>
      <c r="K204" s="51">
        <f>SUM(K194:K203)</f>
        <v>802</v>
      </c>
      <c r="L204" s="74">
        <f>SUM(L194:L203)</f>
        <v>23057554645</v>
      </c>
      <c r="M204" s="51"/>
      <c r="N204" s="53">
        <f t="shared" si="76"/>
        <v>28750068.135910224</v>
      </c>
      <c r="O204" s="55">
        <f t="shared" si="77"/>
        <v>118.53908146573013</v>
      </c>
      <c r="P204" s="51">
        <f>SUM(P194:P203)</f>
        <v>802</v>
      </c>
      <c r="Q204" s="75">
        <f>SUM(Q194:Q203)</f>
        <v>24482874470</v>
      </c>
      <c r="R204" s="51"/>
      <c r="S204" s="53">
        <f t="shared" si="78"/>
        <v>30527274.900249377</v>
      </c>
      <c r="T204" s="55">
        <f t="shared" si="79"/>
        <v>106.18157409553869</v>
      </c>
      <c r="U204" s="51">
        <f>SUM(U194:U203)</f>
        <v>802</v>
      </c>
      <c r="V204" s="75">
        <f>SUM(V194:V203)</f>
        <v>26075135160</v>
      </c>
      <c r="W204" s="51"/>
      <c r="X204" s="53">
        <f t="shared" si="80"/>
        <v>32512637.35660848</v>
      </c>
      <c r="Y204" s="55">
        <f t="shared" si="81"/>
        <v>106.50356922734328</v>
      </c>
      <c r="Z204" s="56"/>
    </row>
  </sheetData>
  <mergeCells count="1">
    <mergeCell ref="A1:Q1"/>
  </mergeCells>
  <phoneticPr fontId="1" type="noConversion"/>
  <printOptions horizontalCentered="1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9"/>
  <sheetViews>
    <sheetView topLeftCell="G1" workbookViewId="0">
      <selection activeCell="T10" sqref="T10"/>
    </sheetView>
  </sheetViews>
  <sheetFormatPr defaultColWidth="9.5" defaultRowHeight="17.25"/>
  <cols>
    <col min="1" max="1" width="6.875" style="7" customWidth="1"/>
    <col min="2" max="2" width="5.25" style="7" customWidth="1"/>
    <col min="3" max="3" width="11.75" style="3" customWidth="1"/>
    <col min="4" max="4" width="7.125" style="7" customWidth="1"/>
    <col min="5" max="5" width="11.5" style="15" customWidth="1"/>
    <col min="6" max="6" width="6.375" style="3" customWidth="1"/>
    <col min="7" max="7" width="11.75" style="7" customWidth="1"/>
    <col min="8" max="8" width="6.375" style="7" customWidth="1"/>
    <col min="9" max="9" width="11.875" style="16" customWidth="1"/>
    <col min="10" max="10" width="5.25" style="7" customWidth="1"/>
    <col min="11" max="11" width="5.125" style="7" customWidth="1"/>
    <col min="12" max="12" width="11.75" style="3" customWidth="1"/>
    <col min="13" max="13" width="7.125" style="7" customWidth="1"/>
    <col min="14" max="14" width="11.75" style="7" customWidth="1"/>
    <col min="15" max="15" width="6.625" style="3" customWidth="1"/>
    <col min="16" max="16" width="6.875" style="7" customWidth="1"/>
    <col min="17" max="17" width="11.75" style="7" customWidth="1"/>
    <col min="18" max="18" width="7.375" style="7" customWidth="1"/>
    <col min="19" max="19" width="11.75" style="7" customWidth="1"/>
    <col min="20" max="20" width="6.875" style="7" customWidth="1"/>
    <col min="21" max="21" width="7.625" style="7" customWidth="1"/>
    <col min="22" max="22" width="12.875" style="7" customWidth="1"/>
    <col min="23" max="23" width="7" style="7" customWidth="1"/>
    <col min="24" max="24" width="10.25" style="7" customWidth="1"/>
    <col min="25" max="25" width="7.375" style="7" customWidth="1"/>
    <col min="26" max="16384" width="9.5" style="7"/>
  </cols>
  <sheetData>
    <row r="1" spans="1:26" ht="36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26" ht="22.15" customHeight="1">
      <c r="A2" s="22" t="s">
        <v>15</v>
      </c>
      <c r="B2" s="110" t="s">
        <v>6</v>
      </c>
      <c r="C2" s="111"/>
      <c r="D2" s="111"/>
      <c r="E2" s="112"/>
      <c r="F2" s="110" t="s">
        <v>7</v>
      </c>
      <c r="G2" s="111"/>
      <c r="H2" s="111"/>
      <c r="I2" s="111"/>
      <c r="J2" s="112"/>
      <c r="K2" s="110" t="s">
        <v>8</v>
      </c>
      <c r="L2" s="111"/>
      <c r="M2" s="111"/>
      <c r="N2" s="111"/>
      <c r="O2" s="112"/>
      <c r="P2" s="110" t="s">
        <v>13</v>
      </c>
      <c r="Q2" s="111"/>
      <c r="R2" s="111"/>
      <c r="S2" s="111"/>
      <c r="T2" s="112"/>
      <c r="U2" s="110" t="s">
        <v>14</v>
      </c>
      <c r="V2" s="111"/>
      <c r="W2" s="111"/>
      <c r="X2" s="111"/>
      <c r="Y2" s="112"/>
      <c r="Z2" s="20" t="s">
        <v>21</v>
      </c>
    </row>
    <row r="3" spans="1:26" ht="22.15" customHeight="1">
      <c r="A3" s="22"/>
      <c r="B3" s="63" t="s">
        <v>12</v>
      </c>
      <c r="C3" s="19" t="s">
        <v>11</v>
      </c>
      <c r="D3" s="63" t="s">
        <v>10</v>
      </c>
      <c r="E3" s="64" t="s">
        <v>153</v>
      </c>
      <c r="F3" s="63" t="s">
        <v>12</v>
      </c>
      <c r="G3" s="19" t="s">
        <v>11</v>
      </c>
      <c r="H3" s="63" t="s">
        <v>10</v>
      </c>
      <c r="I3" s="64" t="s">
        <v>153</v>
      </c>
      <c r="J3" s="64" t="s">
        <v>158</v>
      </c>
      <c r="K3" s="63" t="s">
        <v>12</v>
      </c>
      <c r="L3" s="19" t="s">
        <v>11</v>
      </c>
      <c r="M3" s="63" t="s">
        <v>10</v>
      </c>
      <c r="N3" s="63" t="s">
        <v>153</v>
      </c>
      <c r="O3" s="63" t="s">
        <v>157</v>
      </c>
      <c r="P3" s="63" t="s">
        <v>12</v>
      </c>
      <c r="Q3" s="19" t="s">
        <v>11</v>
      </c>
      <c r="R3" s="63" t="s">
        <v>10</v>
      </c>
      <c r="S3" s="63" t="s">
        <v>153</v>
      </c>
      <c r="T3" s="63" t="s">
        <v>157</v>
      </c>
      <c r="U3" s="63" t="s">
        <v>12</v>
      </c>
      <c r="V3" s="19" t="s">
        <v>11</v>
      </c>
      <c r="W3" s="63" t="s">
        <v>10</v>
      </c>
      <c r="X3" s="63" t="s">
        <v>153</v>
      </c>
      <c r="Y3" s="63" t="s">
        <v>157</v>
      </c>
      <c r="Z3" s="21"/>
    </row>
    <row r="4" spans="1:26" ht="22.15" customHeight="1">
      <c r="A4" s="22"/>
      <c r="B4" s="22"/>
      <c r="C4" s="2"/>
      <c r="D4" s="22"/>
      <c r="E4" s="13"/>
      <c r="F4" s="22"/>
      <c r="G4" s="2"/>
      <c r="H4" s="22"/>
      <c r="I4" s="13"/>
      <c r="J4" s="13"/>
      <c r="K4" s="22"/>
      <c r="L4" s="2"/>
      <c r="M4" s="22"/>
      <c r="N4" s="22"/>
      <c r="O4" s="22"/>
      <c r="P4" s="22"/>
      <c r="Q4" s="2"/>
      <c r="R4" s="22"/>
      <c r="S4" s="22"/>
      <c r="T4" s="22"/>
      <c r="U4" s="22"/>
      <c r="V4" s="2"/>
      <c r="W4" s="22"/>
      <c r="X4" s="22"/>
      <c r="Y4" s="22"/>
      <c r="Z4" s="22"/>
    </row>
    <row r="5" spans="1:26" ht="22.15" customHeight="1">
      <c r="A5" s="4" t="s">
        <v>128</v>
      </c>
      <c r="B5" s="22">
        <v>73</v>
      </c>
      <c r="C5" s="2">
        <f>1107746463+14863462+694005400</f>
        <v>1816615325</v>
      </c>
      <c r="D5" s="22" t="s">
        <v>16</v>
      </c>
      <c r="E5" s="17">
        <f>C5/B5</f>
        <v>24885141.438356165</v>
      </c>
      <c r="F5" s="22">
        <v>73</v>
      </c>
      <c r="G5" s="2">
        <f>1160727426+14861900+791247473+10616758</f>
        <v>1977453557</v>
      </c>
      <c r="H5" s="22" t="s">
        <v>16</v>
      </c>
      <c r="I5" s="17">
        <f>G5/F5</f>
        <v>27088404.89041096</v>
      </c>
      <c r="J5" s="28">
        <f>(I5*100)/E5</f>
        <v>108.85373087998143</v>
      </c>
      <c r="K5" s="22">
        <v>73</v>
      </c>
      <c r="L5" s="2">
        <f>1144638359+14861897+829091018+10615643</f>
        <v>1999206917</v>
      </c>
      <c r="M5" s="22" t="s">
        <v>16</v>
      </c>
      <c r="N5" s="17">
        <f>L5/K5</f>
        <v>27386396.12328767</v>
      </c>
      <c r="O5" s="28">
        <f>(N5*100)/I5</f>
        <v>101.10006932516796</v>
      </c>
      <c r="P5" s="22">
        <v>74</v>
      </c>
      <c r="Q5" s="2">
        <f>1212056244+12465804+201517613+2077633+817598828+10615641</f>
        <v>2256331763</v>
      </c>
      <c r="R5" s="22" t="s">
        <v>16</v>
      </c>
      <c r="S5" s="17">
        <f>Q5/P5</f>
        <v>30490969.770270269</v>
      </c>
      <c r="T5" s="28">
        <f>(S5*100)/N5</f>
        <v>111.33618908090892</v>
      </c>
      <c r="U5" s="22">
        <v>74</v>
      </c>
      <c r="V5" s="2">
        <f>2443261350+24934264</f>
        <v>2468195614</v>
      </c>
      <c r="W5" s="22" t="s">
        <v>16</v>
      </c>
      <c r="X5" s="17">
        <f>V5/U5</f>
        <v>33353994.783783782</v>
      </c>
      <c r="Y5" s="28">
        <f>(X5*100)/S5</f>
        <v>109.3897473090707</v>
      </c>
      <c r="Z5" s="22" t="s">
        <v>339</v>
      </c>
    </row>
    <row r="6" spans="1:26" ht="22.15" customHeight="1">
      <c r="A6" s="22" t="s">
        <v>315</v>
      </c>
      <c r="B6" s="22">
        <v>8</v>
      </c>
      <c r="C6" s="2">
        <v>143703000</v>
      </c>
      <c r="D6" s="22" t="s">
        <v>316</v>
      </c>
      <c r="E6" s="17">
        <f t="shared" ref="E6:E20" si="0">C6/B6</f>
        <v>17962875</v>
      </c>
      <c r="F6" s="22">
        <v>9</v>
      </c>
      <c r="G6" s="2">
        <v>177144000</v>
      </c>
      <c r="H6" s="22" t="s">
        <v>316</v>
      </c>
      <c r="I6" s="17">
        <f t="shared" ref="I6:I20" si="1">G6/F6</f>
        <v>19682666.666666668</v>
      </c>
      <c r="J6" s="28">
        <f t="shared" ref="J6:J20" si="2">(I6*100)/E6</f>
        <v>109.57414482184321</v>
      </c>
      <c r="K6" s="22">
        <v>9</v>
      </c>
      <c r="L6" s="2">
        <v>217392000</v>
      </c>
      <c r="M6" s="22" t="s">
        <v>316</v>
      </c>
      <c r="N6" s="17">
        <f t="shared" ref="N6:N20" si="3">L6/K6</f>
        <v>24154666.666666668</v>
      </c>
      <c r="O6" s="28">
        <f t="shared" ref="O6:O20" si="4">(N6*100)/I6</f>
        <v>122.72049857742854</v>
      </c>
      <c r="P6" s="22">
        <v>9</v>
      </c>
      <c r="Q6" s="2">
        <v>270696000</v>
      </c>
      <c r="R6" s="22" t="s">
        <v>316</v>
      </c>
      <c r="S6" s="17">
        <f t="shared" ref="S6:S20" si="5">Q6/P6</f>
        <v>30077333.333333332</v>
      </c>
      <c r="T6" s="28">
        <f t="shared" ref="T6:T20" si="6">(S6*100)/N6</f>
        <v>124.51976153676306</v>
      </c>
      <c r="U6" s="22">
        <v>9</v>
      </c>
      <c r="V6" s="2">
        <v>291936000</v>
      </c>
      <c r="W6" s="22" t="s">
        <v>316</v>
      </c>
      <c r="X6" s="17">
        <f t="shared" ref="X6:X20" si="7">V6/U6</f>
        <v>32437333.333333332</v>
      </c>
      <c r="Y6" s="28">
        <f t="shared" ref="Y6:Y20" si="8">(X6*100)/S6</f>
        <v>107.8464402872595</v>
      </c>
      <c r="Z6" s="22" t="s">
        <v>339</v>
      </c>
    </row>
    <row r="7" spans="1:26" ht="22.15" customHeight="1">
      <c r="A7" s="20" t="s">
        <v>317</v>
      </c>
      <c r="B7" s="22">
        <v>3</v>
      </c>
      <c r="C7" s="2">
        <v>93000000</v>
      </c>
      <c r="D7" s="22" t="s">
        <v>318</v>
      </c>
      <c r="E7" s="17">
        <f t="shared" si="0"/>
        <v>31000000</v>
      </c>
      <c r="F7" s="22">
        <v>3</v>
      </c>
      <c r="G7" s="2">
        <v>93000000</v>
      </c>
      <c r="H7" s="22" t="s">
        <v>318</v>
      </c>
      <c r="I7" s="17">
        <f t="shared" si="1"/>
        <v>31000000</v>
      </c>
      <c r="J7" s="28">
        <f t="shared" si="2"/>
        <v>100</v>
      </c>
      <c r="K7" s="22">
        <v>3</v>
      </c>
      <c r="L7" s="2">
        <v>93000000</v>
      </c>
      <c r="M7" s="22" t="s">
        <v>318</v>
      </c>
      <c r="N7" s="17">
        <f t="shared" si="3"/>
        <v>31000000</v>
      </c>
      <c r="O7" s="28">
        <f t="shared" si="4"/>
        <v>100</v>
      </c>
      <c r="P7" s="22">
        <v>3</v>
      </c>
      <c r="Q7" s="2">
        <v>93000000</v>
      </c>
      <c r="R7" s="22" t="s">
        <v>318</v>
      </c>
      <c r="S7" s="17">
        <f t="shared" si="5"/>
        <v>31000000</v>
      </c>
      <c r="T7" s="28">
        <f t="shared" si="6"/>
        <v>100</v>
      </c>
      <c r="U7" s="22">
        <v>2</v>
      </c>
      <c r="V7" s="2">
        <v>62000000</v>
      </c>
      <c r="W7" s="22" t="s">
        <v>318</v>
      </c>
      <c r="X7" s="17">
        <f t="shared" si="7"/>
        <v>31000000</v>
      </c>
      <c r="Y7" s="28">
        <f t="shared" si="8"/>
        <v>100</v>
      </c>
      <c r="Z7" s="22" t="s">
        <v>340</v>
      </c>
    </row>
    <row r="8" spans="1:26" ht="22.15" customHeight="1">
      <c r="A8" s="22" t="s">
        <v>320</v>
      </c>
      <c r="B8" s="27">
        <v>9</v>
      </c>
      <c r="C8" s="137">
        <v>245310000</v>
      </c>
      <c r="D8" s="27" t="s">
        <v>316</v>
      </c>
      <c r="E8" s="17">
        <f t="shared" si="0"/>
        <v>27256666.666666668</v>
      </c>
      <c r="F8" s="27">
        <v>9</v>
      </c>
      <c r="G8" s="137">
        <v>245619000</v>
      </c>
      <c r="H8" s="27" t="s">
        <v>316</v>
      </c>
      <c r="I8" s="17">
        <f t="shared" si="1"/>
        <v>27291000</v>
      </c>
      <c r="J8" s="28">
        <f t="shared" si="2"/>
        <v>100.12596306713954</v>
      </c>
      <c r="K8" s="27">
        <v>9</v>
      </c>
      <c r="L8" s="137">
        <v>258556000</v>
      </c>
      <c r="M8" s="27" t="s">
        <v>316</v>
      </c>
      <c r="N8" s="17">
        <f t="shared" si="3"/>
        <v>28728444.444444444</v>
      </c>
      <c r="O8" s="28">
        <f t="shared" si="4"/>
        <v>105.26710067217925</v>
      </c>
      <c r="P8" s="27">
        <v>9</v>
      </c>
      <c r="Q8" s="137">
        <v>254092000</v>
      </c>
      <c r="R8" s="27" t="s">
        <v>316</v>
      </c>
      <c r="S8" s="17">
        <f t="shared" si="5"/>
        <v>28232444.444444444</v>
      </c>
      <c r="T8" s="28">
        <f t="shared" si="6"/>
        <v>98.273488141833866</v>
      </c>
      <c r="U8" s="27">
        <v>9</v>
      </c>
      <c r="V8" s="137">
        <v>266956000</v>
      </c>
      <c r="W8" s="27" t="s">
        <v>316</v>
      </c>
      <c r="X8" s="17">
        <f t="shared" si="7"/>
        <v>29661777.777777776</v>
      </c>
      <c r="Y8" s="28">
        <f t="shared" si="8"/>
        <v>105.06273318325646</v>
      </c>
      <c r="Z8" s="22" t="s">
        <v>339</v>
      </c>
    </row>
    <row r="9" spans="1:26" ht="22.15" customHeight="1">
      <c r="A9" s="22" t="s">
        <v>321</v>
      </c>
      <c r="B9" s="22">
        <v>8</v>
      </c>
      <c r="C9" s="2">
        <v>192000000</v>
      </c>
      <c r="D9" s="22" t="s">
        <v>316</v>
      </c>
      <c r="E9" s="17">
        <f t="shared" si="0"/>
        <v>24000000</v>
      </c>
      <c r="F9" s="22">
        <v>8</v>
      </c>
      <c r="G9" s="2">
        <v>186920000</v>
      </c>
      <c r="H9" s="22" t="s">
        <v>316</v>
      </c>
      <c r="I9" s="17">
        <f t="shared" si="1"/>
        <v>23365000</v>
      </c>
      <c r="J9" s="28">
        <f t="shared" si="2"/>
        <v>97.354166666666671</v>
      </c>
      <c r="K9" s="22">
        <v>8</v>
      </c>
      <c r="L9" s="2">
        <v>189920000</v>
      </c>
      <c r="M9" s="22" t="s">
        <v>316</v>
      </c>
      <c r="N9" s="17">
        <f t="shared" si="3"/>
        <v>23740000</v>
      </c>
      <c r="O9" s="28">
        <f t="shared" si="4"/>
        <v>101.6049646907768</v>
      </c>
      <c r="P9" s="22">
        <v>8</v>
      </c>
      <c r="Q9" s="2">
        <v>202759000</v>
      </c>
      <c r="R9" s="22" t="s">
        <v>316</v>
      </c>
      <c r="S9" s="17">
        <f t="shared" si="5"/>
        <v>25344875</v>
      </c>
      <c r="T9" s="28">
        <f t="shared" si="6"/>
        <v>106.7602148272957</v>
      </c>
      <c r="U9" s="22">
        <v>8</v>
      </c>
      <c r="V9" s="2">
        <v>212920000</v>
      </c>
      <c r="W9" s="22" t="s">
        <v>316</v>
      </c>
      <c r="X9" s="17">
        <f t="shared" si="7"/>
        <v>26615000</v>
      </c>
      <c r="Y9" s="28">
        <f t="shared" si="8"/>
        <v>105.01136817601191</v>
      </c>
      <c r="Z9" s="22" t="s">
        <v>339</v>
      </c>
    </row>
    <row r="10" spans="1:26" ht="22.15" customHeight="1">
      <c r="A10" s="22" t="s">
        <v>322</v>
      </c>
      <c r="B10" s="22">
        <v>11</v>
      </c>
      <c r="C10" s="2">
        <v>267119160</v>
      </c>
      <c r="D10" s="22" t="s">
        <v>323</v>
      </c>
      <c r="E10" s="17">
        <f t="shared" si="0"/>
        <v>24283560</v>
      </c>
      <c r="F10" s="22">
        <v>11</v>
      </c>
      <c r="G10" s="2">
        <v>275173800</v>
      </c>
      <c r="H10" s="2" t="s">
        <v>325</v>
      </c>
      <c r="I10" s="17">
        <f t="shared" si="1"/>
        <v>25015800</v>
      </c>
      <c r="J10" s="28">
        <f t="shared" si="2"/>
        <v>103.01537336370779</v>
      </c>
      <c r="K10" s="2">
        <v>12</v>
      </c>
      <c r="L10" s="2">
        <v>32081028</v>
      </c>
      <c r="M10" s="2" t="s">
        <v>325</v>
      </c>
      <c r="N10" s="17">
        <f t="shared" si="3"/>
        <v>2673419</v>
      </c>
      <c r="O10" s="28">
        <f t="shared" si="4"/>
        <v>10.686921865381079</v>
      </c>
      <c r="P10" s="2">
        <v>11</v>
      </c>
      <c r="Q10" s="2">
        <v>344287284</v>
      </c>
      <c r="R10" s="2" t="s">
        <v>325</v>
      </c>
      <c r="S10" s="17">
        <f t="shared" si="5"/>
        <v>31298844</v>
      </c>
      <c r="T10" s="28">
        <f t="shared" si="6"/>
        <v>1170.7421844462092</v>
      </c>
      <c r="U10" s="2">
        <v>11</v>
      </c>
      <c r="V10" s="2">
        <v>354615829</v>
      </c>
      <c r="W10" s="2" t="s">
        <v>325</v>
      </c>
      <c r="X10" s="17">
        <f t="shared" si="7"/>
        <v>32237802.636363637</v>
      </c>
      <c r="Y10" s="28">
        <f t="shared" si="8"/>
        <v>102.99997864574051</v>
      </c>
      <c r="Z10" s="22" t="s">
        <v>339</v>
      </c>
    </row>
    <row r="11" spans="1:26" ht="22.15" customHeight="1">
      <c r="A11" s="138" t="s">
        <v>324</v>
      </c>
      <c r="B11" s="138">
        <v>5</v>
      </c>
      <c r="C11" s="139">
        <v>120697000</v>
      </c>
      <c r="D11" s="138" t="s">
        <v>325</v>
      </c>
      <c r="E11" s="17">
        <f t="shared" si="0"/>
        <v>24139400</v>
      </c>
      <c r="F11" s="138">
        <v>5</v>
      </c>
      <c r="G11" s="139">
        <v>126410000</v>
      </c>
      <c r="H11" s="138" t="s">
        <v>325</v>
      </c>
      <c r="I11" s="17">
        <f t="shared" si="1"/>
        <v>25282000</v>
      </c>
      <c r="J11" s="28">
        <f t="shared" si="2"/>
        <v>104.73334051384873</v>
      </c>
      <c r="K11" s="138">
        <v>5</v>
      </c>
      <c r="L11" s="139">
        <v>130527000</v>
      </c>
      <c r="M11" s="138" t="s">
        <v>325</v>
      </c>
      <c r="N11" s="17">
        <f t="shared" si="3"/>
        <v>26105400</v>
      </c>
      <c r="O11" s="28">
        <f t="shared" si="4"/>
        <v>103.25686258998498</v>
      </c>
      <c r="P11" s="138">
        <v>5</v>
      </c>
      <c r="Q11" s="139">
        <v>134489000</v>
      </c>
      <c r="R11" s="138" t="s">
        <v>325</v>
      </c>
      <c r="S11" s="17">
        <f t="shared" si="5"/>
        <v>26897800</v>
      </c>
      <c r="T11" s="28">
        <f t="shared" si="6"/>
        <v>103.03538731450197</v>
      </c>
      <c r="U11" s="138">
        <v>5</v>
      </c>
      <c r="V11" s="139">
        <v>138735000</v>
      </c>
      <c r="W11" s="138" t="s">
        <v>325</v>
      </c>
      <c r="X11" s="17">
        <f t="shared" si="7"/>
        <v>27747000</v>
      </c>
      <c r="Y11" s="28">
        <f t="shared" si="8"/>
        <v>103.15713552781268</v>
      </c>
      <c r="Z11" s="138" t="s">
        <v>342</v>
      </c>
    </row>
    <row r="12" spans="1:26" ht="22.15" customHeight="1">
      <c r="A12" s="22" t="s">
        <v>326</v>
      </c>
      <c r="B12" s="22">
        <v>18</v>
      </c>
      <c r="C12" s="2">
        <v>418695000</v>
      </c>
      <c r="D12" s="22" t="s">
        <v>316</v>
      </c>
      <c r="E12" s="17">
        <f t="shared" si="0"/>
        <v>23260833.333333332</v>
      </c>
      <c r="F12" s="22">
        <v>18</v>
      </c>
      <c r="G12" s="2">
        <v>457215000</v>
      </c>
      <c r="H12" s="22" t="s">
        <v>316</v>
      </c>
      <c r="I12" s="17">
        <f t="shared" si="1"/>
        <v>25400833.333333332</v>
      </c>
      <c r="J12" s="28">
        <f t="shared" si="2"/>
        <v>109.20001433024038</v>
      </c>
      <c r="K12" s="22">
        <v>17</v>
      </c>
      <c r="L12" s="2">
        <v>455368000</v>
      </c>
      <c r="M12" s="22" t="s">
        <v>316</v>
      </c>
      <c r="N12" s="17">
        <f t="shared" si="3"/>
        <v>26786352.94117647</v>
      </c>
      <c r="O12" s="28">
        <f t="shared" si="4"/>
        <v>105.45462264824569</v>
      </c>
      <c r="P12" s="22">
        <v>17</v>
      </c>
      <c r="Q12" s="2">
        <v>466373000</v>
      </c>
      <c r="R12" s="22" t="s">
        <v>316</v>
      </c>
      <c r="S12" s="17">
        <f t="shared" si="5"/>
        <v>27433705.882352941</v>
      </c>
      <c r="T12" s="28">
        <f t="shared" si="6"/>
        <v>102.41672669137927</v>
      </c>
      <c r="U12" s="22">
        <v>17</v>
      </c>
      <c r="V12" s="2">
        <v>489225000</v>
      </c>
      <c r="W12" s="22" t="s">
        <v>316</v>
      </c>
      <c r="X12" s="17">
        <f t="shared" si="7"/>
        <v>28777941.176470589</v>
      </c>
      <c r="Y12" s="28">
        <f t="shared" si="8"/>
        <v>104.89994060548102</v>
      </c>
      <c r="Z12" s="138" t="s">
        <v>342</v>
      </c>
    </row>
    <row r="13" spans="1:26" ht="22.15" customHeight="1">
      <c r="A13" s="22" t="s">
        <v>327</v>
      </c>
      <c r="B13" s="22">
        <v>7</v>
      </c>
      <c r="C13" s="2">
        <v>174000000</v>
      </c>
      <c r="D13" s="22" t="s">
        <v>316</v>
      </c>
      <c r="E13" s="17">
        <f t="shared" si="0"/>
        <v>24857142.857142858</v>
      </c>
      <c r="F13" s="22">
        <v>8</v>
      </c>
      <c r="G13" s="2">
        <v>202248000</v>
      </c>
      <c r="H13" s="22" t="s">
        <v>316</v>
      </c>
      <c r="I13" s="17">
        <f t="shared" si="1"/>
        <v>25281000</v>
      </c>
      <c r="J13" s="28">
        <f t="shared" si="2"/>
        <v>101.70517241379309</v>
      </c>
      <c r="K13" s="22">
        <v>8</v>
      </c>
      <c r="L13" s="2">
        <v>211345000</v>
      </c>
      <c r="M13" s="22" t="s">
        <v>316</v>
      </c>
      <c r="N13" s="17">
        <f t="shared" si="3"/>
        <v>26418125</v>
      </c>
      <c r="O13" s="28">
        <f t="shared" si="4"/>
        <v>104.49794311933863</v>
      </c>
      <c r="P13" s="22">
        <v>8</v>
      </c>
      <c r="Q13" s="2">
        <v>232474000</v>
      </c>
      <c r="R13" s="22" t="s">
        <v>316</v>
      </c>
      <c r="S13" s="17">
        <f t="shared" si="5"/>
        <v>29059250</v>
      </c>
      <c r="T13" s="28">
        <f t="shared" si="6"/>
        <v>109.9973976200052</v>
      </c>
      <c r="U13" s="22">
        <v>8</v>
      </c>
      <c r="V13" s="2">
        <v>266868000</v>
      </c>
      <c r="W13" s="22" t="s">
        <v>316</v>
      </c>
      <c r="X13" s="17">
        <f t="shared" si="7"/>
        <v>33358500</v>
      </c>
      <c r="Y13" s="28">
        <f t="shared" si="8"/>
        <v>114.7947727487805</v>
      </c>
      <c r="Z13" s="138" t="s">
        <v>342</v>
      </c>
    </row>
    <row r="14" spans="1:26" ht="22.15" customHeight="1">
      <c r="A14" s="22" t="s">
        <v>328</v>
      </c>
      <c r="B14" s="22">
        <v>7</v>
      </c>
      <c r="C14" s="2">
        <v>133288000</v>
      </c>
      <c r="D14" s="22" t="s">
        <v>329</v>
      </c>
      <c r="E14" s="17">
        <f t="shared" si="0"/>
        <v>19041142.857142858</v>
      </c>
      <c r="F14" s="22">
        <v>8</v>
      </c>
      <c r="G14" s="2">
        <v>156853000</v>
      </c>
      <c r="H14" s="2" t="s">
        <v>329</v>
      </c>
      <c r="I14" s="17">
        <f t="shared" si="1"/>
        <v>19606625</v>
      </c>
      <c r="J14" s="28">
        <f t="shared" si="2"/>
        <v>102.96979097893283</v>
      </c>
      <c r="K14" s="2">
        <v>8</v>
      </c>
      <c r="L14" s="2">
        <v>159298000</v>
      </c>
      <c r="M14" s="2" t="s">
        <v>329</v>
      </c>
      <c r="N14" s="17">
        <f t="shared" si="3"/>
        <v>19912250</v>
      </c>
      <c r="O14" s="28">
        <f t="shared" si="4"/>
        <v>101.55878433947709</v>
      </c>
      <c r="P14" s="140">
        <v>10</v>
      </c>
      <c r="Q14" s="140">
        <v>204855000</v>
      </c>
      <c r="R14" s="140" t="s">
        <v>329</v>
      </c>
      <c r="S14" s="17">
        <f t="shared" si="5"/>
        <v>20485500</v>
      </c>
      <c r="T14" s="28">
        <f t="shared" si="6"/>
        <v>102.87888109078582</v>
      </c>
      <c r="U14" s="140">
        <v>10</v>
      </c>
      <c r="V14" s="140">
        <v>199170000</v>
      </c>
      <c r="W14" s="140" t="s">
        <v>329</v>
      </c>
      <c r="X14" s="17">
        <f t="shared" si="7"/>
        <v>19917000</v>
      </c>
      <c r="Y14" s="28">
        <f t="shared" si="8"/>
        <v>97.224866368895078</v>
      </c>
      <c r="Z14" s="141" t="s">
        <v>343</v>
      </c>
    </row>
    <row r="15" spans="1:26" ht="22.15" customHeight="1">
      <c r="A15" s="22" t="s">
        <v>332</v>
      </c>
      <c r="B15" s="22">
        <v>9</v>
      </c>
      <c r="C15" s="2">
        <v>175143000</v>
      </c>
      <c r="D15" s="22" t="s">
        <v>316</v>
      </c>
      <c r="E15" s="17">
        <f t="shared" si="0"/>
        <v>19460333.333333332</v>
      </c>
      <c r="F15" s="22">
        <v>9</v>
      </c>
      <c r="G15" s="2">
        <v>183900000</v>
      </c>
      <c r="H15" s="22" t="s">
        <v>316</v>
      </c>
      <c r="I15" s="17">
        <f t="shared" si="1"/>
        <v>20433333.333333332</v>
      </c>
      <c r="J15" s="28">
        <f t="shared" si="2"/>
        <v>104.99991435569792</v>
      </c>
      <c r="K15" s="22">
        <v>9</v>
      </c>
      <c r="L15" s="2">
        <v>193095000</v>
      </c>
      <c r="M15" s="22" t="s">
        <v>316</v>
      </c>
      <c r="N15" s="17">
        <f t="shared" si="3"/>
        <v>21455000</v>
      </c>
      <c r="O15" s="28">
        <f t="shared" si="4"/>
        <v>105</v>
      </c>
      <c r="P15" s="22">
        <v>9</v>
      </c>
      <c r="Q15" s="2">
        <v>300650000</v>
      </c>
      <c r="R15" s="22" t="s">
        <v>316</v>
      </c>
      <c r="S15" s="17">
        <f t="shared" si="5"/>
        <v>33405555.555555556</v>
      </c>
      <c r="T15" s="28">
        <f t="shared" si="6"/>
        <v>155.70056189958311</v>
      </c>
      <c r="U15" s="22">
        <v>9</v>
      </c>
      <c r="V15" s="2">
        <v>300650000</v>
      </c>
      <c r="W15" s="22" t="s">
        <v>316</v>
      </c>
      <c r="X15" s="17">
        <f t="shared" si="7"/>
        <v>33405555.555555556</v>
      </c>
      <c r="Y15" s="28">
        <f t="shared" si="8"/>
        <v>100</v>
      </c>
      <c r="Z15" s="22" t="s">
        <v>339</v>
      </c>
    </row>
    <row r="16" spans="1:26" ht="22.15" customHeight="1">
      <c r="A16" s="22" t="s">
        <v>333</v>
      </c>
      <c r="B16" s="22">
        <v>9</v>
      </c>
      <c r="C16" s="2">
        <v>317067840</v>
      </c>
      <c r="D16" s="22" t="s">
        <v>316</v>
      </c>
      <c r="E16" s="17">
        <f t="shared" si="0"/>
        <v>35229760</v>
      </c>
      <c r="F16" s="22">
        <v>9</v>
      </c>
      <c r="G16" s="2">
        <v>330162360</v>
      </c>
      <c r="H16" s="22" t="s">
        <v>316</v>
      </c>
      <c r="I16" s="17">
        <f t="shared" si="1"/>
        <v>36684706.666666664</v>
      </c>
      <c r="J16" s="28">
        <f t="shared" si="2"/>
        <v>104.12987958665249</v>
      </c>
      <c r="K16" s="22">
        <v>9</v>
      </c>
      <c r="L16" s="2">
        <v>342463680</v>
      </c>
      <c r="M16" s="22" t="s">
        <v>316</v>
      </c>
      <c r="N16" s="17">
        <f t="shared" si="3"/>
        <v>38051520</v>
      </c>
      <c r="O16" s="28">
        <f t="shared" si="4"/>
        <v>103.72583961418256</v>
      </c>
      <c r="P16" s="22">
        <v>9</v>
      </c>
      <c r="Q16" s="2">
        <v>348996000</v>
      </c>
      <c r="R16" s="22" t="s">
        <v>316</v>
      </c>
      <c r="S16" s="17">
        <f t="shared" si="5"/>
        <v>38777333.333333336</v>
      </c>
      <c r="T16" s="28">
        <f t="shared" si="6"/>
        <v>101.90744898845917</v>
      </c>
      <c r="U16" s="22">
        <v>9</v>
      </c>
      <c r="V16" s="2">
        <v>361900800</v>
      </c>
      <c r="W16" s="22" t="s">
        <v>316</v>
      </c>
      <c r="X16" s="17">
        <f t="shared" si="7"/>
        <v>40211200</v>
      </c>
      <c r="Y16" s="28">
        <f t="shared" si="8"/>
        <v>103.69769281023278</v>
      </c>
      <c r="Z16" s="22" t="s">
        <v>339</v>
      </c>
    </row>
    <row r="17" spans="1:26" ht="22.15" customHeight="1">
      <c r="A17" s="22" t="s">
        <v>334</v>
      </c>
      <c r="B17" s="22">
        <v>9</v>
      </c>
      <c r="C17" s="2">
        <v>244600000</v>
      </c>
      <c r="D17" s="22" t="s">
        <v>316</v>
      </c>
      <c r="E17" s="17">
        <f t="shared" si="0"/>
        <v>27177777.777777776</v>
      </c>
      <c r="F17" s="22">
        <v>8</v>
      </c>
      <c r="G17" s="2">
        <v>232600000</v>
      </c>
      <c r="H17" s="22" t="s">
        <v>316</v>
      </c>
      <c r="I17" s="17">
        <f t="shared" si="1"/>
        <v>29075000</v>
      </c>
      <c r="J17" s="28">
        <f t="shared" si="2"/>
        <v>106.98078495502862</v>
      </c>
      <c r="K17" s="22">
        <v>8</v>
      </c>
      <c r="L17" s="2">
        <v>253130000</v>
      </c>
      <c r="M17" s="22" t="s">
        <v>316</v>
      </c>
      <c r="N17" s="17">
        <f t="shared" si="3"/>
        <v>31641250</v>
      </c>
      <c r="O17" s="28">
        <f t="shared" si="4"/>
        <v>108.82631126397249</v>
      </c>
      <c r="P17" s="22">
        <v>8</v>
      </c>
      <c r="Q17" s="2">
        <v>269037000</v>
      </c>
      <c r="R17" s="22" t="s">
        <v>316</v>
      </c>
      <c r="S17" s="17">
        <f t="shared" si="5"/>
        <v>33629625</v>
      </c>
      <c r="T17" s="28">
        <f t="shared" si="6"/>
        <v>106.28412278275985</v>
      </c>
      <c r="U17" s="22">
        <v>8</v>
      </c>
      <c r="V17" s="2">
        <v>285474000</v>
      </c>
      <c r="W17" s="22" t="s">
        <v>316</v>
      </c>
      <c r="X17" s="17">
        <f t="shared" si="7"/>
        <v>35684250</v>
      </c>
      <c r="Y17" s="28">
        <f t="shared" si="8"/>
        <v>106.1095685723525</v>
      </c>
      <c r="Z17" s="22" t="s">
        <v>339</v>
      </c>
    </row>
    <row r="18" spans="1:26" ht="22.15" customHeight="1">
      <c r="A18" s="22" t="s">
        <v>335</v>
      </c>
      <c r="B18" s="22">
        <v>7</v>
      </c>
      <c r="C18" s="2">
        <v>79080000</v>
      </c>
      <c r="D18" s="22" t="s">
        <v>316</v>
      </c>
      <c r="E18" s="17">
        <f t="shared" si="0"/>
        <v>11297142.857142856</v>
      </c>
      <c r="F18" s="22">
        <v>7</v>
      </c>
      <c r="G18" s="2">
        <v>82340000</v>
      </c>
      <c r="H18" s="22" t="s">
        <v>316</v>
      </c>
      <c r="I18" s="17">
        <f t="shared" si="1"/>
        <v>11762857.142857144</v>
      </c>
      <c r="J18" s="28">
        <f t="shared" si="2"/>
        <v>104.12240768841681</v>
      </c>
      <c r="K18" s="22">
        <v>7</v>
      </c>
      <c r="L18" s="2">
        <v>86000000</v>
      </c>
      <c r="M18" s="22" t="s">
        <v>316</v>
      </c>
      <c r="N18" s="17">
        <f t="shared" si="3"/>
        <v>12285714.285714285</v>
      </c>
      <c r="O18" s="28">
        <f t="shared" si="4"/>
        <v>104.44498421180471</v>
      </c>
      <c r="P18" s="22">
        <v>7</v>
      </c>
      <c r="Q18" s="2">
        <v>91000000</v>
      </c>
      <c r="R18" s="22" t="s">
        <v>316</v>
      </c>
      <c r="S18" s="17">
        <f t="shared" si="5"/>
        <v>13000000</v>
      </c>
      <c r="T18" s="28">
        <f t="shared" si="6"/>
        <v>105.81395348837209</v>
      </c>
      <c r="U18" s="22">
        <v>8</v>
      </c>
      <c r="V18" s="2">
        <v>120000000</v>
      </c>
      <c r="W18" s="22" t="s">
        <v>316</v>
      </c>
      <c r="X18" s="17">
        <f t="shared" si="7"/>
        <v>15000000</v>
      </c>
      <c r="Y18" s="28">
        <f t="shared" si="8"/>
        <v>115.38461538461539</v>
      </c>
      <c r="Z18" s="22" t="s">
        <v>339</v>
      </c>
    </row>
    <row r="19" spans="1:26" ht="22.15" customHeight="1">
      <c r="A19" s="22" t="s">
        <v>336</v>
      </c>
      <c r="B19" s="22">
        <v>7</v>
      </c>
      <c r="C19" s="2">
        <v>586437000</v>
      </c>
      <c r="D19" s="22" t="s">
        <v>316</v>
      </c>
      <c r="E19" s="17">
        <f t="shared" si="0"/>
        <v>83776714.285714284</v>
      </c>
      <c r="F19" s="22">
        <v>7</v>
      </c>
      <c r="G19" s="2">
        <v>689054000</v>
      </c>
      <c r="H19" s="22" t="s">
        <v>316</v>
      </c>
      <c r="I19" s="17">
        <f t="shared" si="1"/>
        <v>98436285.714285716</v>
      </c>
      <c r="J19" s="28">
        <f t="shared" si="2"/>
        <v>117.49838431067617</v>
      </c>
      <c r="K19" s="22">
        <v>7</v>
      </c>
      <c r="L19" s="2">
        <v>655710000</v>
      </c>
      <c r="M19" s="22" t="s">
        <v>316</v>
      </c>
      <c r="N19" s="17">
        <f t="shared" si="3"/>
        <v>93672857.142857149</v>
      </c>
      <c r="O19" s="28">
        <f t="shared" si="4"/>
        <v>95.160901758062508</v>
      </c>
      <c r="P19" s="22">
        <v>7</v>
      </c>
      <c r="Q19" s="2">
        <v>678521000</v>
      </c>
      <c r="R19" s="22" t="s">
        <v>316</v>
      </c>
      <c r="S19" s="17">
        <f t="shared" si="5"/>
        <v>96931571.428571433</v>
      </c>
      <c r="T19" s="28">
        <f t="shared" si="6"/>
        <v>103.4788244803343</v>
      </c>
      <c r="U19" s="22">
        <v>7</v>
      </c>
      <c r="V19" s="2">
        <v>790583000</v>
      </c>
      <c r="W19" s="22" t="s">
        <v>316</v>
      </c>
      <c r="X19" s="17">
        <f t="shared" si="7"/>
        <v>112940428.57142857</v>
      </c>
      <c r="Y19" s="28">
        <f t="shared" si="8"/>
        <v>116.51562737188678</v>
      </c>
      <c r="Z19" s="22" t="s">
        <v>339</v>
      </c>
    </row>
    <row r="20" spans="1:26" ht="22.15" customHeight="1">
      <c r="A20" s="22" t="s">
        <v>337</v>
      </c>
      <c r="B20" s="22">
        <v>12</v>
      </c>
      <c r="C20" s="2">
        <v>451903860</v>
      </c>
      <c r="D20" s="22" t="s">
        <v>316</v>
      </c>
      <c r="E20" s="17">
        <f t="shared" si="0"/>
        <v>37658655</v>
      </c>
      <c r="F20" s="22">
        <v>12</v>
      </c>
      <c r="G20" s="2">
        <v>462343332</v>
      </c>
      <c r="H20" s="22" t="s">
        <v>316</v>
      </c>
      <c r="I20" s="17">
        <f t="shared" si="1"/>
        <v>38528611</v>
      </c>
      <c r="J20" s="28">
        <f t="shared" si="2"/>
        <v>102.31010905726718</v>
      </c>
      <c r="K20" s="22">
        <v>12</v>
      </c>
      <c r="L20" s="2">
        <v>478605564</v>
      </c>
      <c r="M20" s="22" t="s">
        <v>316</v>
      </c>
      <c r="N20" s="17">
        <f t="shared" si="3"/>
        <v>39883797</v>
      </c>
      <c r="O20" s="28">
        <f t="shared" si="4"/>
        <v>103.51734974302603</v>
      </c>
      <c r="P20" s="22">
        <v>12</v>
      </c>
      <c r="Q20" s="2">
        <v>481606500</v>
      </c>
      <c r="R20" s="22" t="s">
        <v>316</v>
      </c>
      <c r="S20" s="17">
        <f t="shared" si="5"/>
        <v>40133875</v>
      </c>
      <c r="T20" s="28">
        <f t="shared" si="6"/>
        <v>100.62701653004602</v>
      </c>
      <c r="U20" s="22">
        <v>12</v>
      </c>
      <c r="V20" s="2">
        <v>506560393</v>
      </c>
      <c r="W20" s="22" t="s">
        <v>316</v>
      </c>
      <c r="X20" s="17">
        <f t="shared" si="7"/>
        <v>42213366.083333336</v>
      </c>
      <c r="Y20" s="28">
        <f t="shared" si="8"/>
        <v>105.18138625620709</v>
      </c>
      <c r="Z20" s="22" t="s">
        <v>339</v>
      </c>
    </row>
    <row r="21" spans="1:26" ht="22.15" customHeight="1">
      <c r="A21" s="4"/>
      <c r="B21" s="22"/>
      <c r="C21" s="2"/>
      <c r="D21" s="22"/>
      <c r="E21" s="17"/>
      <c r="F21" s="22"/>
      <c r="G21" s="2"/>
      <c r="H21" s="22"/>
      <c r="I21" s="17"/>
      <c r="J21" s="28">
        <f>AVERAGE(J5:J20)</f>
        <v>104.84832356186831</v>
      </c>
      <c r="K21" s="22"/>
      <c r="L21" s="2"/>
      <c r="M21" s="22"/>
      <c r="N21" s="17"/>
      <c r="O21" s="28">
        <f>AVERAGE(O5:O20)</f>
        <v>98.551447151189265</v>
      </c>
      <c r="P21" s="22"/>
      <c r="Q21" s="2"/>
      <c r="R21" s="22"/>
      <c r="S21" s="17"/>
      <c r="T21" s="28">
        <f>AVERAGE(T5:T20)</f>
        <v>175.23575993245237</v>
      </c>
      <c r="U21" s="22"/>
      <c r="V21" s="2"/>
      <c r="W21" s="22"/>
      <c r="X21" s="17"/>
      <c r="Y21" s="28"/>
      <c r="Z21" s="22"/>
    </row>
    <row r="22" spans="1:26" ht="21.75" customHeight="1">
      <c r="A22" s="4" t="s">
        <v>241</v>
      </c>
      <c r="B22" s="22">
        <v>16</v>
      </c>
      <c r="C22" s="2">
        <v>584221000</v>
      </c>
      <c r="D22" s="22" t="s">
        <v>223</v>
      </c>
      <c r="E22" s="17">
        <f>C22/B22</f>
        <v>36513812.5</v>
      </c>
      <c r="F22" s="22">
        <v>16</v>
      </c>
      <c r="G22" s="2">
        <v>542000000</v>
      </c>
      <c r="H22" s="22"/>
      <c r="I22" s="17">
        <f>G22/F22</f>
        <v>33875000</v>
      </c>
      <c r="J22" s="28">
        <f>(I22*100)/E22</f>
        <v>92.773111545117345</v>
      </c>
      <c r="K22" s="22">
        <v>16</v>
      </c>
      <c r="L22" s="2">
        <v>542000000</v>
      </c>
      <c r="M22" s="22"/>
      <c r="N22" s="17">
        <f>L22/K22</f>
        <v>33875000</v>
      </c>
      <c r="O22" s="28">
        <f>(N22*100)/I22</f>
        <v>100</v>
      </c>
      <c r="P22" s="22">
        <v>16</v>
      </c>
      <c r="Q22" s="2">
        <v>570000000</v>
      </c>
      <c r="R22" s="22"/>
      <c r="S22" s="17">
        <f>Q22/P22</f>
        <v>35625000</v>
      </c>
      <c r="T22" s="28">
        <f>(S22*100)/N22</f>
        <v>105.1660516605166</v>
      </c>
      <c r="U22" s="22">
        <v>16</v>
      </c>
      <c r="V22" s="2">
        <v>600000000</v>
      </c>
      <c r="W22" s="22"/>
      <c r="X22" s="17">
        <f>V22/U22</f>
        <v>37500000</v>
      </c>
      <c r="Y22" s="28">
        <f>(X22*100)/S22</f>
        <v>105.26315789473684</v>
      </c>
      <c r="Z22" s="22" t="s">
        <v>223</v>
      </c>
    </row>
    <row r="23" spans="1:26" ht="21.75" customHeight="1">
      <c r="A23" s="92" t="s">
        <v>242</v>
      </c>
      <c r="B23" s="22"/>
      <c r="C23" s="2"/>
      <c r="D23" s="22" t="s">
        <v>78</v>
      </c>
      <c r="E23" s="17"/>
      <c r="F23" s="22"/>
      <c r="G23" s="2"/>
      <c r="H23" s="22"/>
      <c r="I23" s="17"/>
      <c r="J23" s="28"/>
      <c r="K23" s="22"/>
      <c r="L23" s="2"/>
      <c r="M23" s="22"/>
      <c r="N23" s="17"/>
      <c r="O23" s="28"/>
      <c r="P23" s="22">
        <v>19</v>
      </c>
      <c r="Q23" s="2">
        <v>579284270</v>
      </c>
      <c r="R23" s="22"/>
      <c r="S23" s="17">
        <f>Q23/P23</f>
        <v>30488645.789473683</v>
      </c>
      <c r="T23" s="28"/>
      <c r="U23" s="22">
        <v>24</v>
      </c>
      <c r="V23" s="2">
        <v>712000000</v>
      </c>
      <c r="W23" s="22"/>
      <c r="X23" s="17">
        <f>V23/U23</f>
        <v>29666666.666666668</v>
      </c>
      <c r="Y23" s="28">
        <f>(X23*100)/S23</f>
        <v>97.303982838454559</v>
      </c>
      <c r="Z23" s="22" t="s">
        <v>78</v>
      </c>
    </row>
    <row r="24" spans="1:26" ht="21.75" customHeight="1">
      <c r="A24" s="93" t="s">
        <v>232</v>
      </c>
      <c r="B24" s="22">
        <v>153</v>
      </c>
      <c r="C24" s="2">
        <v>9042698000</v>
      </c>
      <c r="D24" s="22" t="s">
        <v>274</v>
      </c>
      <c r="E24" s="17">
        <f t="shared" ref="E24:E31" si="9">C24/B24</f>
        <v>59102601.307189539</v>
      </c>
      <c r="F24" s="22">
        <v>157</v>
      </c>
      <c r="G24" s="2">
        <v>9147853000</v>
      </c>
      <c r="H24" s="22"/>
      <c r="I24" s="17">
        <f t="shared" ref="I24:I31" si="10">G24/F24</f>
        <v>58266579.617834397</v>
      </c>
      <c r="J24" s="28">
        <f t="shared" ref="J24:J31" si="11">(I24*100)/E24</f>
        <v>98.585473953997621</v>
      </c>
      <c r="K24" s="22">
        <v>155</v>
      </c>
      <c r="L24" s="2">
        <v>8458815000</v>
      </c>
      <c r="M24" s="22"/>
      <c r="N24" s="17">
        <f t="shared" ref="N24:N31" si="12">L24/K24</f>
        <v>54573000</v>
      </c>
      <c r="O24" s="28">
        <f t="shared" ref="O24:O31" si="13">(N24*100)/I24</f>
        <v>93.660895075598617</v>
      </c>
      <c r="P24" s="22">
        <v>161</v>
      </c>
      <c r="Q24" s="2">
        <v>8962173000</v>
      </c>
      <c r="R24" s="22"/>
      <c r="S24" s="17">
        <f t="shared" ref="S24:S31" si="14">Q24/P24</f>
        <v>55665670.807453416</v>
      </c>
      <c r="T24" s="28">
        <f t="shared" ref="T24:T31" si="15">(S24*100)/N24</f>
        <v>102.00221869322451</v>
      </c>
      <c r="U24" s="22">
        <v>160</v>
      </c>
      <c r="V24" s="2">
        <v>9814785000</v>
      </c>
      <c r="W24" s="22"/>
      <c r="X24" s="17">
        <f t="shared" ref="X24:X31" si="16">V24/U24</f>
        <v>61342406.25</v>
      </c>
      <c r="Y24" s="28">
        <f t="shared" ref="Y24:Y31" si="17">(X24*100)/S24</f>
        <v>110.19791077733045</v>
      </c>
      <c r="Z24" s="22"/>
    </row>
    <row r="25" spans="1:26" ht="21.75" customHeight="1">
      <c r="A25" s="93" t="s">
        <v>63</v>
      </c>
      <c r="B25" s="22">
        <v>99</v>
      </c>
      <c r="C25" s="2">
        <v>3728014000</v>
      </c>
      <c r="D25" s="22"/>
      <c r="E25" s="17">
        <f t="shared" si="9"/>
        <v>37656707.070707068</v>
      </c>
      <c r="F25" s="22">
        <v>115</v>
      </c>
      <c r="G25" s="2">
        <v>5403994280</v>
      </c>
      <c r="H25" s="22"/>
      <c r="I25" s="17">
        <f t="shared" si="10"/>
        <v>46991254.608695649</v>
      </c>
      <c r="J25" s="28">
        <f t="shared" si="11"/>
        <v>124.78853905218354</v>
      </c>
      <c r="K25" s="22">
        <v>116</v>
      </c>
      <c r="L25" s="2">
        <v>5634790240</v>
      </c>
      <c r="M25" s="22"/>
      <c r="N25" s="17">
        <f t="shared" si="12"/>
        <v>48575777.931034483</v>
      </c>
      <c r="O25" s="28">
        <f t="shared" si="13"/>
        <v>103.37195364442476</v>
      </c>
      <c r="P25" s="22">
        <v>123</v>
      </c>
      <c r="Q25" s="2">
        <v>6856864720</v>
      </c>
      <c r="R25" s="22"/>
      <c r="S25" s="17">
        <f t="shared" si="14"/>
        <v>55746867.642276421</v>
      </c>
      <c r="T25" s="28">
        <f t="shared" si="15"/>
        <v>114.7626862948507</v>
      </c>
      <c r="U25" s="22">
        <v>72</v>
      </c>
      <c r="V25" s="2">
        <v>8247874920</v>
      </c>
      <c r="W25" s="22"/>
      <c r="X25" s="17">
        <f t="shared" si="16"/>
        <v>114553818.33333333</v>
      </c>
      <c r="Y25" s="28">
        <f t="shared" si="17"/>
        <v>205.4892466217417</v>
      </c>
      <c r="Z25" s="22"/>
    </row>
    <row r="26" spans="1:26" ht="21.75" customHeight="1">
      <c r="A26" s="93" t="s">
        <v>68</v>
      </c>
      <c r="B26" s="22">
        <v>100</v>
      </c>
      <c r="C26" s="2">
        <v>3969402000</v>
      </c>
      <c r="D26" s="22" t="s">
        <v>96</v>
      </c>
      <c r="E26" s="17">
        <f t="shared" si="9"/>
        <v>39694020</v>
      </c>
      <c r="F26" s="22">
        <v>100</v>
      </c>
      <c r="G26" s="2">
        <v>4161780000</v>
      </c>
      <c r="H26" s="22"/>
      <c r="I26" s="17">
        <f t="shared" si="10"/>
        <v>41617800</v>
      </c>
      <c r="J26" s="28">
        <f t="shared" si="11"/>
        <v>104.84652348137075</v>
      </c>
      <c r="K26" s="22">
        <v>100</v>
      </c>
      <c r="L26" s="2">
        <v>4177564000</v>
      </c>
      <c r="M26" s="22"/>
      <c r="N26" s="17">
        <f t="shared" si="12"/>
        <v>41775640</v>
      </c>
      <c r="O26" s="28">
        <f t="shared" si="13"/>
        <v>100.3792607970628</v>
      </c>
      <c r="P26" s="22">
        <v>101</v>
      </c>
      <c r="Q26" s="2">
        <v>4539464000</v>
      </c>
      <c r="R26" s="22"/>
      <c r="S26" s="17">
        <f t="shared" si="14"/>
        <v>44945188.118811883</v>
      </c>
      <c r="T26" s="28">
        <f t="shared" si="15"/>
        <v>107.58707255906046</v>
      </c>
      <c r="U26" s="22">
        <v>101</v>
      </c>
      <c r="V26" s="2">
        <v>5407223000</v>
      </c>
      <c r="W26" s="22"/>
      <c r="X26" s="17">
        <f t="shared" si="16"/>
        <v>53536861.386138611</v>
      </c>
      <c r="Y26" s="28">
        <f t="shared" si="17"/>
        <v>119.11589121535053</v>
      </c>
      <c r="Z26" s="22"/>
    </row>
    <row r="27" spans="1:26" ht="21.75" customHeight="1">
      <c r="A27" s="93" t="s">
        <v>233</v>
      </c>
      <c r="B27" s="22">
        <v>101</v>
      </c>
      <c r="C27" s="2">
        <v>3064136040</v>
      </c>
      <c r="D27" s="22" t="s">
        <v>274</v>
      </c>
      <c r="E27" s="17">
        <f t="shared" si="9"/>
        <v>30337980.594059408</v>
      </c>
      <c r="F27" s="22">
        <v>96</v>
      </c>
      <c r="G27" s="2">
        <v>2978788800</v>
      </c>
      <c r="H27" s="22"/>
      <c r="I27" s="17">
        <f t="shared" si="10"/>
        <v>31029050</v>
      </c>
      <c r="J27" s="28">
        <f t="shared" si="11"/>
        <v>102.2779017996864</v>
      </c>
      <c r="K27" s="22">
        <v>93</v>
      </c>
      <c r="L27" s="2">
        <v>3377268830</v>
      </c>
      <c r="M27" s="22"/>
      <c r="N27" s="17">
        <f t="shared" si="12"/>
        <v>36314718.602150537</v>
      </c>
      <c r="O27" s="28">
        <f t="shared" si="13"/>
        <v>117.03458082716207</v>
      </c>
      <c r="P27" s="22">
        <v>90</v>
      </c>
      <c r="Q27" s="2">
        <v>3195743650</v>
      </c>
      <c r="R27" s="22"/>
      <c r="S27" s="17">
        <f t="shared" si="14"/>
        <v>35508262.777777776</v>
      </c>
      <c r="T27" s="28">
        <f t="shared" si="15"/>
        <v>97.77925905689105</v>
      </c>
      <c r="U27" s="22">
        <v>92</v>
      </c>
      <c r="V27" s="2">
        <v>3680216000</v>
      </c>
      <c r="W27" s="22"/>
      <c r="X27" s="17">
        <f t="shared" si="16"/>
        <v>40002347.826086953</v>
      </c>
      <c r="Y27" s="28">
        <f t="shared" si="17"/>
        <v>112.65644865938562</v>
      </c>
      <c r="Z27" s="22"/>
    </row>
    <row r="28" spans="1:26" ht="21.75" customHeight="1">
      <c r="A28" s="93" t="s">
        <v>277</v>
      </c>
      <c r="B28" s="22">
        <v>306</v>
      </c>
      <c r="C28" s="2">
        <v>16087044000</v>
      </c>
      <c r="D28" s="22" t="s">
        <v>274</v>
      </c>
      <c r="E28" s="17">
        <f t="shared" si="9"/>
        <v>52572039.215686277</v>
      </c>
      <c r="F28" s="22">
        <v>303</v>
      </c>
      <c r="G28" s="25">
        <v>17244227000</v>
      </c>
      <c r="H28" s="22"/>
      <c r="I28" s="17">
        <f t="shared" si="10"/>
        <v>56911640.264026403</v>
      </c>
      <c r="J28" s="28">
        <f t="shared" si="11"/>
        <v>108.25458002596424</v>
      </c>
      <c r="K28" s="22">
        <v>306</v>
      </c>
      <c r="L28" s="2">
        <v>19983314000</v>
      </c>
      <c r="M28" s="22"/>
      <c r="N28" s="17">
        <f t="shared" si="12"/>
        <v>65304947.712418303</v>
      </c>
      <c r="O28" s="28">
        <f t="shared" si="13"/>
        <v>114.74796264780522</v>
      </c>
      <c r="P28" s="22">
        <v>309</v>
      </c>
      <c r="Q28" s="2">
        <v>20150838400</v>
      </c>
      <c r="R28" s="22"/>
      <c r="S28" s="17">
        <f t="shared" si="14"/>
        <v>65213069.255663432</v>
      </c>
      <c r="T28" s="28">
        <f t="shared" si="15"/>
        <v>99.859308582315279</v>
      </c>
      <c r="U28" s="22">
        <v>310</v>
      </c>
      <c r="V28" s="2">
        <v>22231025000</v>
      </c>
      <c r="W28" s="22"/>
      <c r="X28" s="17">
        <f t="shared" si="16"/>
        <v>71712983.870967746</v>
      </c>
      <c r="Y28" s="28">
        <f t="shared" si="17"/>
        <v>109.96719628364959</v>
      </c>
      <c r="Z28" s="22"/>
    </row>
    <row r="29" spans="1:26" ht="21.75" customHeight="1">
      <c r="A29" s="93" t="s">
        <v>279</v>
      </c>
      <c r="B29" s="22">
        <v>279</v>
      </c>
      <c r="C29" s="109">
        <v>16475855000</v>
      </c>
      <c r="D29" s="109" t="s">
        <v>274</v>
      </c>
      <c r="E29" s="17">
        <f t="shared" si="9"/>
        <v>59053243.727598563</v>
      </c>
      <c r="F29" s="108">
        <v>274</v>
      </c>
      <c r="G29" s="109">
        <v>15783521000</v>
      </c>
      <c r="H29" s="22"/>
      <c r="I29" s="17">
        <f t="shared" si="10"/>
        <v>57604091.240875915</v>
      </c>
      <c r="J29" s="28">
        <f t="shared" si="11"/>
        <v>97.54602390106237</v>
      </c>
      <c r="K29" s="22">
        <v>286</v>
      </c>
      <c r="L29" s="2">
        <v>15409633350</v>
      </c>
      <c r="M29" s="22"/>
      <c r="N29" s="17">
        <f t="shared" si="12"/>
        <v>53879836.888111889</v>
      </c>
      <c r="O29" s="28">
        <f t="shared" si="13"/>
        <v>93.53473985521137</v>
      </c>
      <c r="P29" s="22">
        <v>289</v>
      </c>
      <c r="Q29" s="2">
        <v>16120102000</v>
      </c>
      <c r="R29" s="22"/>
      <c r="S29" s="17">
        <f t="shared" si="14"/>
        <v>55778899.653979242</v>
      </c>
      <c r="T29" s="28">
        <f t="shared" si="15"/>
        <v>103.52462604853648</v>
      </c>
      <c r="U29" s="22">
        <v>298</v>
      </c>
      <c r="V29" s="2">
        <v>17737066530</v>
      </c>
      <c r="W29" s="22"/>
      <c r="X29" s="17">
        <f t="shared" si="16"/>
        <v>59520357.483221479</v>
      </c>
      <c r="Y29" s="28">
        <f t="shared" si="17"/>
        <v>106.70765800769131</v>
      </c>
      <c r="Z29" s="22"/>
    </row>
    <row r="30" spans="1:26" ht="21.75" customHeight="1">
      <c r="A30" s="93" t="s">
        <v>280</v>
      </c>
      <c r="B30" s="22">
        <v>402</v>
      </c>
      <c r="C30" s="109">
        <v>22287304800</v>
      </c>
      <c r="D30" s="109" t="s">
        <v>250</v>
      </c>
      <c r="E30" s="17">
        <f t="shared" si="9"/>
        <v>55441056.716417909</v>
      </c>
      <c r="F30" s="108">
        <v>403</v>
      </c>
      <c r="G30" s="109">
        <v>23903970150</v>
      </c>
      <c r="H30" s="22"/>
      <c r="I30" s="17">
        <f t="shared" si="10"/>
        <v>59315062.406947888</v>
      </c>
      <c r="J30" s="28">
        <f t="shared" si="11"/>
        <v>106.98761156437835</v>
      </c>
      <c r="K30" s="22">
        <v>405</v>
      </c>
      <c r="L30" s="2">
        <v>25407223000</v>
      </c>
      <c r="M30" s="22"/>
      <c r="N30" s="17">
        <f t="shared" si="12"/>
        <v>62733883.950617284</v>
      </c>
      <c r="O30" s="28">
        <f t="shared" si="13"/>
        <v>105.76383367889525</v>
      </c>
      <c r="P30" s="22">
        <v>418</v>
      </c>
      <c r="Q30" s="2">
        <v>26338398610</v>
      </c>
      <c r="R30" s="22"/>
      <c r="S30" s="17">
        <f t="shared" si="14"/>
        <v>63010522.990430623</v>
      </c>
      <c r="T30" s="28">
        <f t="shared" si="15"/>
        <v>100.4409722822695</v>
      </c>
      <c r="U30" s="22">
        <v>417</v>
      </c>
      <c r="V30" s="2">
        <v>27921562680</v>
      </c>
      <c r="W30" s="22"/>
      <c r="X30" s="17">
        <f t="shared" si="16"/>
        <v>66958183.884892084</v>
      </c>
      <c r="Y30" s="28">
        <f t="shared" si="17"/>
        <v>106.2650819372837</v>
      </c>
      <c r="Z30" s="22"/>
    </row>
    <row r="31" spans="1:26" ht="21.75" customHeight="1">
      <c r="A31" s="93" t="s">
        <v>281</v>
      </c>
      <c r="B31" s="22">
        <v>84</v>
      </c>
      <c r="C31" s="109">
        <v>4005411000</v>
      </c>
      <c r="D31" s="109"/>
      <c r="E31" s="17">
        <f t="shared" si="9"/>
        <v>47683464.285714284</v>
      </c>
      <c r="F31" s="108">
        <v>85</v>
      </c>
      <c r="G31" s="109">
        <v>4560254000</v>
      </c>
      <c r="H31" s="22"/>
      <c r="I31" s="17">
        <f t="shared" si="10"/>
        <v>53650047.058823526</v>
      </c>
      <c r="J31" s="28">
        <f t="shared" si="11"/>
        <v>112.51289700210981</v>
      </c>
      <c r="K31" s="22">
        <v>86</v>
      </c>
      <c r="L31" s="2">
        <v>4561224000</v>
      </c>
      <c r="M31" s="22"/>
      <c r="N31" s="17">
        <f t="shared" si="12"/>
        <v>53037488.372093022</v>
      </c>
      <c r="O31" s="28">
        <f t="shared" si="13"/>
        <v>98.858232713088057</v>
      </c>
      <c r="P31" s="22">
        <v>86</v>
      </c>
      <c r="Q31" s="2">
        <v>4784856000</v>
      </c>
      <c r="R31" s="22"/>
      <c r="S31" s="17">
        <f t="shared" si="14"/>
        <v>55637860.465116277</v>
      </c>
      <c r="T31" s="28">
        <f t="shared" si="15"/>
        <v>104.90289448621687</v>
      </c>
      <c r="U31" s="22">
        <v>86</v>
      </c>
      <c r="V31" s="2">
        <v>4968030000</v>
      </c>
      <c r="W31" s="22"/>
      <c r="X31" s="17">
        <f t="shared" si="16"/>
        <v>57767790.697674416</v>
      </c>
      <c r="Y31" s="28">
        <f t="shared" si="17"/>
        <v>103.82820298040318</v>
      </c>
      <c r="Z31" s="22"/>
    </row>
    <row r="32" spans="1:26" ht="21.75" customHeight="1">
      <c r="A32" s="93"/>
      <c r="B32" s="22"/>
      <c r="C32" s="109"/>
      <c r="D32" s="109"/>
      <c r="E32" s="17"/>
      <c r="F32" s="108"/>
      <c r="G32" s="206"/>
      <c r="H32" s="22"/>
      <c r="I32" s="17"/>
      <c r="J32" s="28"/>
      <c r="K32" s="22"/>
      <c r="L32" s="2"/>
      <c r="M32" s="22"/>
      <c r="N32" s="17"/>
      <c r="O32" s="28"/>
      <c r="P32" s="22"/>
      <c r="Q32" s="2"/>
      <c r="R32" s="22"/>
      <c r="S32" s="17"/>
      <c r="T32" s="28"/>
      <c r="U32" s="22"/>
      <c r="V32" s="2"/>
      <c r="W32" s="22"/>
      <c r="X32" s="17"/>
      <c r="Y32" s="28"/>
      <c r="Z32" s="22"/>
    </row>
    <row r="33" spans="1:26" ht="22.15" customHeight="1">
      <c r="A33" s="86" t="s">
        <v>221</v>
      </c>
      <c r="B33" s="150">
        <v>25</v>
      </c>
      <c r="C33" s="151">
        <v>921332000</v>
      </c>
      <c r="D33" s="22"/>
      <c r="E33" s="17">
        <f t="shared" ref="E33:E41" si="18">C33/B33</f>
        <v>36853280</v>
      </c>
      <c r="F33" s="151">
        <v>25</v>
      </c>
      <c r="G33" s="152">
        <v>829239000</v>
      </c>
      <c r="H33" s="22"/>
      <c r="I33" s="17">
        <f t="shared" ref="I33:I41" si="19">G33/F33</f>
        <v>33169560</v>
      </c>
      <c r="J33" s="28">
        <f t="shared" ref="J33:J41" si="20">(I33*100)/E33</f>
        <v>90.004363247993126</v>
      </c>
      <c r="K33" s="151">
        <v>25</v>
      </c>
      <c r="L33" s="151">
        <v>822864000</v>
      </c>
      <c r="M33" s="22"/>
      <c r="N33" s="17">
        <f t="shared" ref="N33:N41" si="21">L33/K33</f>
        <v>32914560</v>
      </c>
      <c r="O33" s="28">
        <f t="shared" ref="O33:O41" si="22">(N33*100)/I33</f>
        <v>99.231222844077521</v>
      </c>
      <c r="P33" s="151">
        <v>25</v>
      </c>
      <c r="Q33" s="151">
        <v>882116000</v>
      </c>
      <c r="R33" s="22"/>
      <c r="S33" s="17">
        <f t="shared" ref="S33:S41" si="23">Q33/P33</f>
        <v>35284640</v>
      </c>
      <c r="T33" s="28">
        <f t="shared" ref="T33:T41" si="24">(S33*100)/N33</f>
        <v>107.20070388302319</v>
      </c>
      <c r="U33" s="150">
        <v>25</v>
      </c>
      <c r="V33" s="143">
        <v>999068000</v>
      </c>
      <c r="W33" s="150" t="s">
        <v>78</v>
      </c>
      <c r="X33" s="17">
        <f t="shared" ref="X33:X41" si="25">V33/U33</f>
        <v>39962720</v>
      </c>
      <c r="Y33" s="28">
        <f t="shared" ref="Y33:Y41" si="26">(X33*100)/S33</f>
        <v>113.25812024722372</v>
      </c>
      <c r="Z33" s="178" t="s">
        <v>226</v>
      </c>
    </row>
    <row r="34" spans="1:26" ht="22.15" customHeight="1">
      <c r="A34" s="87" t="s">
        <v>232</v>
      </c>
      <c r="B34" s="150">
        <v>2</v>
      </c>
      <c r="C34" s="151">
        <v>60237000</v>
      </c>
      <c r="D34" s="22"/>
      <c r="E34" s="17">
        <f t="shared" si="18"/>
        <v>30118500</v>
      </c>
      <c r="F34" s="151">
        <v>2</v>
      </c>
      <c r="G34" s="152">
        <v>61956000</v>
      </c>
      <c r="H34" s="22"/>
      <c r="I34" s="17">
        <f t="shared" si="19"/>
        <v>30978000</v>
      </c>
      <c r="J34" s="28">
        <f t="shared" si="20"/>
        <v>102.85372777528761</v>
      </c>
      <c r="K34" s="151">
        <v>6</v>
      </c>
      <c r="L34" s="151">
        <v>62460000</v>
      </c>
      <c r="M34" s="22"/>
      <c r="N34" s="17">
        <f t="shared" si="21"/>
        <v>10410000</v>
      </c>
      <c r="O34" s="28">
        <f t="shared" si="22"/>
        <v>33.604493511524311</v>
      </c>
      <c r="P34" s="151">
        <v>7</v>
      </c>
      <c r="Q34" s="151">
        <v>86104000</v>
      </c>
      <c r="R34" s="22"/>
      <c r="S34" s="17">
        <f t="shared" si="23"/>
        <v>12300571.428571429</v>
      </c>
      <c r="T34" s="28">
        <f t="shared" si="24"/>
        <v>118.16110882393303</v>
      </c>
      <c r="U34" s="150">
        <v>8</v>
      </c>
      <c r="V34" s="143">
        <v>157916000</v>
      </c>
      <c r="W34" s="150" t="s">
        <v>223</v>
      </c>
      <c r="X34" s="17">
        <f t="shared" si="25"/>
        <v>19739500</v>
      </c>
      <c r="Y34" s="28">
        <f t="shared" si="26"/>
        <v>160.47628449317105</v>
      </c>
      <c r="Z34" s="178"/>
    </row>
    <row r="35" spans="1:26" ht="22.15" customHeight="1">
      <c r="A35" s="87" t="s">
        <v>63</v>
      </c>
      <c r="B35" s="153">
        <v>12</v>
      </c>
      <c r="C35" s="153">
        <v>258856000</v>
      </c>
      <c r="D35" s="22"/>
      <c r="E35" s="17">
        <f t="shared" si="18"/>
        <v>21571333.333333332</v>
      </c>
      <c r="F35" s="153">
        <v>12</v>
      </c>
      <c r="G35" s="154">
        <v>295862000</v>
      </c>
      <c r="H35" s="22"/>
      <c r="I35" s="17">
        <f t="shared" si="19"/>
        <v>24655166.666666668</v>
      </c>
      <c r="J35" s="28">
        <f t="shared" si="20"/>
        <v>114.29597923169641</v>
      </c>
      <c r="K35" s="155">
        <v>13</v>
      </c>
      <c r="L35" s="155">
        <v>349345000</v>
      </c>
      <c r="M35" s="22"/>
      <c r="N35" s="17">
        <f t="shared" si="21"/>
        <v>26872692.307692308</v>
      </c>
      <c r="O35" s="28">
        <f t="shared" si="22"/>
        <v>108.99416203916275</v>
      </c>
      <c r="P35" s="155">
        <v>15</v>
      </c>
      <c r="Q35" s="155">
        <v>273242000</v>
      </c>
      <c r="R35" s="22"/>
      <c r="S35" s="17">
        <f t="shared" si="23"/>
        <v>18216133.333333332</v>
      </c>
      <c r="T35" s="28">
        <f t="shared" si="24"/>
        <v>67.786781929992799</v>
      </c>
      <c r="U35" s="155">
        <v>15</v>
      </c>
      <c r="V35" s="143">
        <v>527410000</v>
      </c>
      <c r="W35" s="155" t="s">
        <v>223</v>
      </c>
      <c r="X35" s="17">
        <f t="shared" si="25"/>
        <v>35160666.666666664</v>
      </c>
      <c r="Y35" s="28">
        <f t="shared" si="26"/>
        <v>193.01937476669033</v>
      </c>
      <c r="Z35" s="179"/>
    </row>
    <row r="36" spans="1:26" ht="22.15" customHeight="1">
      <c r="A36" s="182" t="s">
        <v>64</v>
      </c>
      <c r="B36" s="145">
        <v>18</v>
      </c>
      <c r="C36" s="145">
        <v>473370000</v>
      </c>
      <c r="D36" s="22"/>
      <c r="E36" s="17">
        <f t="shared" si="18"/>
        <v>26298333.333333332</v>
      </c>
      <c r="F36" s="145">
        <v>18</v>
      </c>
      <c r="G36" s="158">
        <v>504457000</v>
      </c>
      <c r="H36" s="22"/>
      <c r="I36" s="17">
        <f t="shared" si="19"/>
        <v>28025388.888888888</v>
      </c>
      <c r="J36" s="28">
        <f t="shared" si="20"/>
        <v>106.56716733210808</v>
      </c>
      <c r="K36" s="145">
        <v>18</v>
      </c>
      <c r="L36" s="145">
        <v>507442000</v>
      </c>
      <c r="M36" s="22"/>
      <c r="N36" s="17">
        <f t="shared" si="21"/>
        <v>28191222.222222224</v>
      </c>
      <c r="O36" s="28">
        <f t="shared" si="22"/>
        <v>100.59172536013972</v>
      </c>
      <c r="P36" s="145">
        <v>18</v>
      </c>
      <c r="Q36" s="145">
        <v>566424000</v>
      </c>
      <c r="R36" s="22"/>
      <c r="S36" s="17">
        <f t="shared" si="23"/>
        <v>31468000</v>
      </c>
      <c r="T36" s="28">
        <f t="shared" si="24"/>
        <v>111.62339735378625</v>
      </c>
      <c r="U36" s="145">
        <v>18</v>
      </c>
      <c r="V36" s="145">
        <v>728292000</v>
      </c>
      <c r="W36" s="145" t="s">
        <v>223</v>
      </c>
      <c r="X36" s="17">
        <f t="shared" si="25"/>
        <v>40460666.666666664</v>
      </c>
      <c r="Y36" s="28">
        <f t="shared" si="26"/>
        <v>128.57717893309606</v>
      </c>
      <c r="Z36" s="183"/>
    </row>
    <row r="37" spans="1:26" ht="22.15" customHeight="1">
      <c r="A37" s="184" t="s">
        <v>65</v>
      </c>
      <c r="B37" s="159">
        <v>127</v>
      </c>
      <c r="C37" s="159">
        <v>8848286000</v>
      </c>
      <c r="D37" s="82"/>
      <c r="E37" s="80">
        <f t="shared" si="18"/>
        <v>69671543.307086617</v>
      </c>
      <c r="F37" s="159">
        <v>130</v>
      </c>
      <c r="G37" s="160">
        <v>7487282000</v>
      </c>
      <c r="H37" s="146"/>
      <c r="I37" s="80">
        <f t="shared" si="19"/>
        <v>57594476.92307692</v>
      </c>
      <c r="J37" s="83">
        <f t="shared" si="20"/>
        <v>82.665711407054062</v>
      </c>
      <c r="K37" s="159">
        <v>130</v>
      </c>
      <c r="L37" s="159">
        <v>9403728000</v>
      </c>
      <c r="M37" s="82"/>
      <c r="N37" s="80">
        <f t="shared" si="21"/>
        <v>72336369.230769232</v>
      </c>
      <c r="O37" s="83">
        <f t="shared" si="22"/>
        <v>125.59601735315968</v>
      </c>
      <c r="P37" s="159">
        <v>113</v>
      </c>
      <c r="Q37" s="159">
        <v>6685299000</v>
      </c>
      <c r="R37" s="82"/>
      <c r="S37" s="80">
        <f t="shared" si="23"/>
        <v>59161938.053097345</v>
      </c>
      <c r="T37" s="83">
        <f t="shared" si="24"/>
        <v>81.787265081493786</v>
      </c>
      <c r="U37" s="159">
        <v>113</v>
      </c>
      <c r="V37" s="147">
        <v>9820351000</v>
      </c>
      <c r="W37" s="159" t="s">
        <v>78</v>
      </c>
      <c r="X37" s="80">
        <f t="shared" si="25"/>
        <v>86905761.061946899</v>
      </c>
      <c r="Y37" s="28">
        <f t="shared" si="26"/>
        <v>146.89471630214297</v>
      </c>
      <c r="Z37" s="185" t="s">
        <v>228</v>
      </c>
    </row>
    <row r="38" spans="1:26" ht="22.15" customHeight="1">
      <c r="A38" s="82" t="s">
        <v>66</v>
      </c>
      <c r="B38" s="161">
        <v>135</v>
      </c>
      <c r="C38" s="162">
        <v>12210819000</v>
      </c>
      <c r="D38" s="82"/>
      <c r="E38" s="80">
        <f t="shared" si="18"/>
        <v>90450511.111111104</v>
      </c>
      <c r="F38" s="161">
        <v>136</v>
      </c>
      <c r="G38" s="163">
        <v>12670940000</v>
      </c>
      <c r="H38" s="82"/>
      <c r="I38" s="80">
        <f t="shared" si="19"/>
        <v>93168676.470588237</v>
      </c>
      <c r="J38" s="83">
        <f t="shared" si="20"/>
        <v>103.00514096171121</v>
      </c>
      <c r="K38" s="161">
        <v>135</v>
      </c>
      <c r="L38" s="162">
        <v>13225834000</v>
      </c>
      <c r="M38" s="82"/>
      <c r="N38" s="80">
        <f t="shared" si="21"/>
        <v>97969140.740740746</v>
      </c>
      <c r="O38" s="83">
        <f t="shared" si="22"/>
        <v>105.15244441802061</v>
      </c>
      <c r="P38" s="161">
        <v>144</v>
      </c>
      <c r="Q38" s="162">
        <v>13892186000</v>
      </c>
      <c r="R38" s="82"/>
      <c r="S38" s="80">
        <f t="shared" si="23"/>
        <v>96473513.888888896</v>
      </c>
      <c r="T38" s="83">
        <f t="shared" si="24"/>
        <v>98.473369429859773</v>
      </c>
      <c r="U38" s="161">
        <v>144</v>
      </c>
      <c r="V38" s="148">
        <v>16461897000</v>
      </c>
      <c r="W38" s="161" t="s">
        <v>78</v>
      </c>
      <c r="X38" s="80">
        <f t="shared" si="25"/>
        <v>114318729.16666667</v>
      </c>
      <c r="Y38" s="28">
        <f t="shared" si="26"/>
        <v>118.49752803482477</v>
      </c>
      <c r="Z38" s="178" t="s">
        <v>229</v>
      </c>
    </row>
    <row r="39" spans="1:26" ht="22.15" customHeight="1">
      <c r="A39" s="146" t="s">
        <v>67</v>
      </c>
      <c r="B39" s="159">
        <v>75</v>
      </c>
      <c r="C39" s="159">
        <v>9886284000</v>
      </c>
      <c r="D39" s="82"/>
      <c r="E39" s="80">
        <f t="shared" si="18"/>
        <v>131817120</v>
      </c>
      <c r="F39" s="159">
        <v>75</v>
      </c>
      <c r="G39" s="160">
        <v>9993906000</v>
      </c>
      <c r="H39" s="146"/>
      <c r="I39" s="80">
        <f t="shared" si="19"/>
        <v>133252080</v>
      </c>
      <c r="J39" s="83">
        <f t="shared" si="20"/>
        <v>101.08859911368114</v>
      </c>
      <c r="K39" s="159">
        <v>75</v>
      </c>
      <c r="L39" s="159">
        <v>10610912000</v>
      </c>
      <c r="M39" s="82"/>
      <c r="N39" s="80">
        <f t="shared" si="21"/>
        <v>141478826.66666666</v>
      </c>
      <c r="O39" s="83">
        <f t="shared" si="22"/>
        <v>106.17382232732626</v>
      </c>
      <c r="P39" s="159">
        <v>75</v>
      </c>
      <c r="Q39" s="159">
        <v>11710168000</v>
      </c>
      <c r="R39" s="82"/>
      <c r="S39" s="80">
        <f t="shared" si="23"/>
        <v>156135573.33333334</v>
      </c>
      <c r="T39" s="83">
        <f t="shared" si="24"/>
        <v>110.35967502133654</v>
      </c>
      <c r="U39" s="146">
        <v>75</v>
      </c>
      <c r="V39" s="149">
        <v>11565374000</v>
      </c>
      <c r="W39" s="159" t="s">
        <v>78</v>
      </c>
      <c r="X39" s="80">
        <f t="shared" si="25"/>
        <v>154204986.66666666</v>
      </c>
      <c r="Y39" s="28">
        <f t="shared" si="26"/>
        <v>98.763519020393204</v>
      </c>
      <c r="Z39" s="81" t="s">
        <v>230</v>
      </c>
    </row>
    <row r="40" spans="1:26" ht="22.15" customHeight="1">
      <c r="A40" s="146" t="s">
        <v>68</v>
      </c>
      <c r="B40" s="164">
        <v>95</v>
      </c>
      <c r="C40" s="165">
        <v>7144871000</v>
      </c>
      <c r="D40" s="82"/>
      <c r="E40" s="80">
        <f t="shared" si="18"/>
        <v>75209168.421052635</v>
      </c>
      <c r="F40" s="165">
        <v>95</v>
      </c>
      <c r="G40" s="166">
        <v>7498560000</v>
      </c>
      <c r="H40" s="146"/>
      <c r="I40" s="80">
        <f t="shared" si="19"/>
        <v>78932210.526315793</v>
      </c>
      <c r="J40" s="83">
        <f t="shared" si="20"/>
        <v>104.95025032642297</v>
      </c>
      <c r="K40" s="165">
        <v>93</v>
      </c>
      <c r="L40" s="165">
        <v>7635646000</v>
      </c>
      <c r="M40" s="82"/>
      <c r="N40" s="80">
        <f t="shared" si="21"/>
        <v>82103720.430107534</v>
      </c>
      <c r="O40" s="83">
        <f t="shared" si="22"/>
        <v>104.018017337465</v>
      </c>
      <c r="P40" s="165">
        <v>93</v>
      </c>
      <c r="Q40" s="165">
        <v>8058783000</v>
      </c>
      <c r="R40" s="82"/>
      <c r="S40" s="80">
        <f t="shared" si="23"/>
        <v>86653580.645161286</v>
      </c>
      <c r="T40" s="83">
        <f t="shared" si="24"/>
        <v>105.54160054041267</v>
      </c>
      <c r="U40" s="164">
        <v>97</v>
      </c>
      <c r="V40" s="165">
        <v>9063828000</v>
      </c>
      <c r="W40" s="164" t="s">
        <v>223</v>
      </c>
      <c r="X40" s="80">
        <f t="shared" si="25"/>
        <v>93441525.773195878</v>
      </c>
      <c r="Y40" s="28">
        <f t="shared" si="26"/>
        <v>107.83342716769042</v>
      </c>
      <c r="Z40" s="178" t="s">
        <v>231</v>
      </c>
    </row>
    <row r="41" spans="1:26" ht="22.15" customHeight="1">
      <c r="A41" s="87" t="s">
        <v>70</v>
      </c>
      <c r="B41" s="150">
        <v>8</v>
      </c>
      <c r="C41" s="144">
        <v>153600000</v>
      </c>
      <c r="D41" s="22"/>
      <c r="E41" s="17">
        <f t="shared" si="18"/>
        <v>19200000</v>
      </c>
      <c r="F41" s="151">
        <v>8</v>
      </c>
      <c r="G41" s="169">
        <v>154000000</v>
      </c>
      <c r="H41" s="87"/>
      <c r="I41" s="17">
        <f t="shared" si="19"/>
        <v>19250000</v>
      </c>
      <c r="J41" s="28">
        <f t="shared" si="20"/>
        <v>100.26041666666667</v>
      </c>
      <c r="K41" s="151">
        <v>8</v>
      </c>
      <c r="L41" s="144">
        <v>154162000</v>
      </c>
      <c r="M41" s="22"/>
      <c r="N41" s="17">
        <f t="shared" si="21"/>
        <v>19270250</v>
      </c>
      <c r="O41" s="28">
        <f t="shared" si="22"/>
        <v>100.1051948051948</v>
      </c>
      <c r="P41" s="151">
        <v>8</v>
      </c>
      <c r="Q41" s="144">
        <v>166057000</v>
      </c>
      <c r="R41" s="22"/>
      <c r="S41" s="17">
        <f t="shared" si="23"/>
        <v>20757125</v>
      </c>
      <c r="T41" s="28">
        <f t="shared" si="24"/>
        <v>107.71590923833369</v>
      </c>
      <c r="U41" s="150">
        <v>8</v>
      </c>
      <c r="V41" s="155">
        <v>231971000</v>
      </c>
      <c r="W41" s="150" t="s">
        <v>223</v>
      </c>
      <c r="X41" s="17">
        <f t="shared" si="25"/>
        <v>28996375</v>
      </c>
      <c r="Y41" s="28">
        <f t="shared" si="26"/>
        <v>139.69359918582174</v>
      </c>
      <c r="Z41" s="178"/>
    </row>
    <row r="42" spans="1:26" ht="22.15" customHeight="1">
      <c r="A42" s="87"/>
      <c r="B42" s="150"/>
      <c r="C42" s="144"/>
      <c r="D42" s="22"/>
      <c r="E42" s="17"/>
      <c r="F42" s="151"/>
      <c r="G42" s="169"/>
      <c r="H42" s="87"/>
      <c r="I42" s="17"/>
      <c r="J42" s="28"/>
      <c r="K42" s="151"/>
      <c r="L42" s="144"/>
      <c r="M42" s="22"/>
      <c r="N42" s="17"/>
      <c r="O42" s="28"/>
      <c r="P42" s="151"/>
      <c r="Q42" s="144"/>
      <c r="R42" s="22"/>
      <c r="S42" s="17"/>
      <c r="T42" s="28"/>
      <c r="U42" s="150"/>
      <c r="V42" s="155"/>
      <c r="W42" s="150"/>
      <c r="X42" s="17"/>
      <c r="Y42" s="28"/>
      <c r="Z42" s="178"/>
    </row>
    <row r="43" spans="1:26" s="214" customFormat="1" ht="22.15" customHeight="1">
      <c r="A43" s="219" t="s">
        <v>147</v>
      </c>
      <c r="B43" s="215"/>
      <c r="C43" s="216"/>
      <c r="D43" s="215"/>
      <c r="E43" s="212"/>
      <c r="F43" s="215"/>
      <c r="G43" s="217"/>
      <c r="H43" s="215"/>
      <c r="I43" s="212"/>
      <c r="J43" s="213"/>
      <c r="K43" s="215"/>
      <c r="L43" s="216"/>
      <c r="M43" s="215"/>
      <c r="N43" s="212"/>
      <c r="O43" s="212"/>
      <c r="P43" s="215"/>
      <c r="Q43" s="216"/>
      <c r="R43" s="215"/>
      <c r="S43" s="212"/>
      <c r="T43" s="212"/>
      <c r="U43" s="215"/>
      <c r="V43" s="216"/>
      <c r="W43" s="215"/>
      <c r="X43" s="212"/>
      <c r="Y43" s="212"/>
      <c r="Z43" s="211"/>
    </row>
    <row r="44" spans="1:26" ht="22.15" customHeight="1">
      <c r="A44" s="85" t="s">
        <v>148</v>
      </c>
      <c r="B44" s="9">
        <v>0</v>
      </c>
      <c r="C44" s="9"/>
      <c r="D44" s="9"/>
      <c r="E44" s="14"/>
      <c r="F44" s="9">
        <v>0</v>
      </c>
      <c r="G44" s="95"/>
      <c r="H44" s="9"/>
      <c r="I44" s="79"/>
      <c r="J44" s="28"/>
      <c r="K44" s="9">
        <v>2</v>
      </c>
      <c r="L44" s="10">
        <v>38000000</v>
      </c>
      <c r="M44" s="9"/>
      <c r="N44" s="17">
        <f>L44/K44</f>
        <v>19000000</v>
      </c>
      <c r="O44" s="17"/>
      <c r="P44" s="9">
        <v>2</v>
      </c>
      <c r="Q44" s="10">
        <v>38000000</v>
      </c>
      <c r="R44" s="9"/>
      <c r="S44" s="17">
        <f>Q44/P44</f>
        <v>19000000</v>
      </c>
      <c r="T44" s="17">
        <f>(S44*100)/N44</f>
        <v>100</v>
      </c>
      <c r="U44" s="9">
        <v>3</v>
      </c>
      <c r="V44" s="10">
        <v>75991000</v>
      </c>
      <c r="W44" s="9"/>
      <c r="X44" s="17">
        <f>V44/U44</f>
        <v>25330333.333333332</v>
      </c>
      <c r="Y44" s="17">
        <f>(X44*100)/S44</f>
        <v>133.31754385964911</v>
      </c>
      <c r="Z44" s="22"/>
    </row>
    <row r="45" spans="1:26" ht="22.15" customHeight="1">
      <c r="A45" s="85" t="s">
        <v>149</v>
      </c>
      <c r="B45" s="9">
        <v>3</v>
      </c>
      <c r="C45" s="11">
        <v>74678000</v>
      </c>
      <c r="D45" s="9"/>
      <c r="E45" s="17">
        <f>C45/B45</f>
        <v>24892666.666666668</v>
      </c>
      <c r="F45" s="9">
        <v>4</v>
      </c>
      <c r="G45" s="96">
        <v>103741000</v>
      </c>
      <c r="H45" s="9"/>
      <c r="I45" s="17">
        <f>G45/F45</f>
        <v>25935250</v>
      </c>
      <c r="J45" s="28">
        <f>(I45*100)/E45</f>
        <v>104.18831516644795</v>
      </c>
      <c r="K45" s="9">
        <v>4</v>
      </c>
      <c r="L45" s="11">
        <v>92078000</v>
      </c>
      <c r="M45" s="9"/>
      <c r="N45" s="17">
        <f>L45/K45</f>
        <v>23019500</v>
      </c>
      <c r="O45" s="17">
        <f>(N45*100)/I45</f>
        <v>88.757578970705893</v>
      </c>
      <c r="P45" s="9">
        <v>4</v>
      </c>
      <c r="Q45" s="11">
        <v>110641000</v>
      </c>
      <c r="R45" s="9"/>
      <c r="S45" s="17">
        <f>Q45/P45</f>
        <v>27660250</v>
      </c>
      <c r="T45" s="17">
        <f>(S45*100)/N45</f>
        <v>120.16008166988857</v>
      </c>
      <c r="U45" s="9">
        <v>4</v>
      </c>
      <c r="V45" s="11">
        <v>129024000</v>
      </c>
      <c r="W45" s="9"/>
      <c r="X45" s="17">
        <f>V45/U45</f>
        <v>32256000</v>
      </c>
      <c r="Y45" s="17">
        <f>(X45*100)/S45</f>
        <v>116.61499805677823</v>
      </c>
      <c r="Z45" s="22"/>
    </row>
    <row r="46" spans="1:26" ht="22.15" customHeight="1">
      <c r="A46" s="85" t="s">
        <v>150</v>
      </c>
      <c r="B46" s="9">
        <v>10</v>
      </c>
      <c r="C46" s="11">
        <v>160048000</v>
      </c>
      <c r="D46" s="9"/>
      <c r="E46" s="17">
        <f>C46/B46</f>
        <v>16004800</v>
      </c>
      <c r="F46" s="9">
        <v>10</v>
      </c>
      <c r="G46" s="96">
        <v>170385000</v>
      </c>
      <c r="H46" s="9"/>
      <c r="I46" s="17">
        <f>G46/F46</f>
        <v>17038500</v>
      </c>
      <c r="J46" s="28">
        <f>(I46*100)/E46</f>
        <v>106.45868739378187</v>
      </c>
      <c r="K46" s="9">
        <v>10</v>
      </c>
      <c r="L46" s="11">
        <v>180281000</v>
      </c>
      <c r="M46" s="9"/>
      <c r="N46" s="17">
        <f>L46/K46</f>
        <v>18028100</v>
      </c>
      <c r="O46" s="17">
        <f>(N46*100)/I46</f>
        <v>105.80802300672008</v>
      </c>
      <c r="P46" s="9">
        <v>11</v>
      </c>
      <c r="Q46" s="11">
        <v>220288000</v>
      </c>
      <c r="R46" s="9"/>
      <c r="S46" s="17">
        <f>Q46/P46</f>
        <v>20026181.818181816</v>
      </c>
      <c r="T46" s="17">
        <f>(S46*100)/N46</f>
        <v>111.08315251292048</v>
      </c>
      <c r="U46" s="9">
        <v>13</v>
      </c>
      <c r="V46" s="11">
        <v>281896000</v>
      </c>
      <c r="W46" s="9"/>
      <c r="X46" s="17">
        <f>V46/U46</f>
        <v>21684307.692307692</v>
      </c>
      <c r="Y46" s="17">
        <f>(X46*100)/S46</f>
        <v>108.27979037232379</v>
      </c>
      <c r="Z46" s="22"/>
    </row>
    <row r="47" spans="1:26" ht="22.15" customHeight="1">
      <c r="A47" s="85" t="s">
        <v>151</v>
      </c>
      <c r="B47" s="9">
        <v>7</v>
      </c>
      <c r="C47" s="65">
        <v>699211000</v>
      </c>
      <c r="D47" s="9"/>
      <c r="E47" s="17">
        <f>C47/B47</f>
        <v>99887285.714285716</v>
      </c>
      <c r="F47" s="9">
        <v>7</v>
      </c>
      <c r="G47" s="97">
        <v>628786000</v>
      </c>
      <c r="H47" s="9"/>
      <c r="I47" s="17">
        <f>G47/F47</f>
        <v>89826571.428571433</v>
      </c>
      <c r="J47" s="28">
        <f>(I47*100)/E47</f>
        <v>89.927933055973099</v>
      </c>
      <c r="K47" s="9">
        <v>8</v>
      </c>
      <c r="L47" s="12">
        <v>327708000</v>
      </c>
      <c r="M47" s="9"/>
      <c r="N47" s="17">
        <f>L47/K47</f>
        <v>40963500</v>
      </c>
      <c r="O47" s="17">
        <f>(N47*100)/I47</f>
        <v>45.602876018231953</v>
      </c>
      <c r="P47" s="9">
        <v>8</v>
      </c>
      <c r="Q47" s="12">
        <v>281744000</v>
      </c>
      <c r="R47" s="9"/>
      <c r="S47" s="17">
        <f>Q47/P47</f>
        <v>35218000</v>
      </c>
      <c r="T47" s="17">
        <f>(S47*100)/N47</f>
        <v>85.974098892916871</v>
      </c>
      <c r="U47" s="9">
        <v>8</v>
      </c>
      <c r="V47" s="12">
        <v>293392000</v>
      </c>
      <c r="W47" s="9"/>
      <c r="X47" s="17">
        <f>V47/U47</f>
        <v>36674000</v>
      </c>
      <c r="Y47" s="17">
        <f>(X47*100)/S47</f>
        <v>104.13424953148957</v>
      </c>
      <c r="Z47" s="22"/>
    </row>
    <row r="48" spans="1:26" ht="22.15" customHeight="1">
      <c r="A48" s="85"/>
      <c r="B48" s="9"/>
      <c r="C48" s="65"/>
      <c r="D48" s="9"/>
      <c r="E48" s="17"/>
      <c r="F48" s="9"/>
      <c r="G48" s="97"/>
      <c r="H48" s="9"/>
      <c r="I48" s="17"/>
      <c r="J48" s="28"/>
      <c r="K48" s="9"/>
      <c r="L48" s="12"/>
      <c r="M48" s="9"/>
      <c r="N48" s="17"/>
      <c r="O48" s="17"/>
      <c r="P48" s="9"/>
      <c r="Q48" s="12"/>
      <c r="R48" s="9"/>
      <c r="S48" s="17"/>
      <c r="T48" s="17"/>
      <c r="U48" s="9"/>
      <c r="V48" s="12"/>
      <c r="W48" s="9"/>
      <c r="X48" s="17"/>
      <c r="Y48" s="17"/>
      <c r="Z48" s="22"/>
    </row>
    <row r="49" spans="1:26" ht="22.15" customHeight="1">
      <c r="A49" s="86" t="s">
        <v>129</v>
      </c>
      <c r="B49" s="66">
        <v>41</v>
      </c>
      <c r="C49" s="2">
        <v>1458065000</v>
      </c>
      <c r="D49" s="22"/>
      <c r="E49" s="17">
        <f>C49/B49</f>
        <v>35562560.975609757</v>
      </c>
      <c r="F49" s="66">
        <v>41</v>
      </c>
      <c r="G49" s="98">
        <v>1527614000</v>
      </c>
      <c r="H49" s="66"/>
      <c r="I49" s="17">
        <f>G49/F49</f>
        <v>37258878.048780486</v>
      </c>
      <c r="J49" s="28">
        <f>(I49*100)/E49</f>
        <v>104.76995195687434</v>
      </c>
      <c r="K49" s="66">
        <v>41</v>
      </c>
      <c r="L49" s="2">
        <v>1617000000</v>
      </c>
      <c r="M49" s="22"/>
      <c r="N49" s="17">
        <f>L49/K49</f>
        <v>39439024.390243903</v>
      </c>
      <c r="O49" s="28">
        <f>(N49*100)/I49</f>
        <v>105.85134726442675</v>
      </c>
      <c r="P49" s="66">
        <v>41</v>
      </c>
      <c r="Q49" s="2">
        <v>1893000000</v>
      </c>
      <c r="R49" s="22"/>
      <c r="S49" s="17">
        <f>Q49/P49</f>
        <v>46170731.707317077</v>
      </c>
      <c r="T49" s="28">
        <f>(S49*100)/N49</f>
        <v>117.06864564007422</v>
      </c>
      <c r="U49" s="66">
        <v>41</v>
      </c>
      <c r="V49" s="67">
        <v>1938132000</v>
      </c>
      <c r="W49" s="22"/>
      <c r="X49" s="17">
        <f>V49/U49</f>
        <v>47271512.195121951</v>
      </c>
      <c r="Y49" s="28">
        <f>(X49*100)/S49</f>
        <v>102.38415213946118</v>
      </c>
      <c r="Z49" s="22"/>
    </row>
    <row r="50" spans="1:26" ht="22.15" customHeight="1">
      <c r="A50" s="87"/>
      <c r="B50" s="66"/>
      <c r="C50" s="2"/>
      <c r="D50" s="22"/>
      <c r="E50" s="17"/>
      <c r="F50" s="66"/>
      <c r="G50" s="99"/>
      <c r="H50" s="66"/>
      <c r="I50" s="17"/>
      <c r="J50" s="28"/>
      <c r="K50" s="66"/>
      <c r="L50" s="2"/>
      <c r="M50" s="22"/>
      <c r="N50" s="17"/>
      <c r="O50" s="28"/>
      <c r="P50" s="66"/>
      <c r="Q50" s="2"/>
      <c r="R50" s="22"/>
      <c r="S50" s="17"/>
      <c r="T50" s="28"/>
      <c r="U50" s="66"/>
      <c r="V50" s="67"/>
      <c r="W50" s="22"/>
      <c r="X50" s="17"/>
      <c r="Y50" s="28"/>
      <c r="Z50" s="22"/>
    </row>
    <row r="51" spans="1:26" ht="21.75" customHeight="1">
      <c r="A51" s="4" t="s">
        <v>61</v>
      </c>
      <c r="B51" s="22">
        <v>15</v>
      </c>
      <c r="C51" s="2">
        <v>536907000</v>
      </c>
      <c r="D51" s="22" t="s">
        <v>46</v>
      </c>
      <c r="E51" s="17">
        <f>C51/B51</f>
        <v>35793800</v>
      </c>
      <c r="F51" s="22">
        <v>15</v>
      </c>
      <c r="G51" s="100">
        <v>499902700</v>
      </c>
      <c r="H51" s="22" t="s">
        <v>46</v>
      </c>
      <c r="I51" s="17">
        <f>G51/F51</f>
        <v>33326846.666666668</v>
      </c>
      <c r="J51" s="28">
        <f>(I51*100)/E51</f>
        <v>93.107875293114091</v>
      </c>
      <c r="K51" s="22">
        <v>15</v>
      </c>
      <c r="L51" s="2">
        <v>549739300</v>
      </c>
      <c r="M51" s="22" t="s">
        <v>46</v>
      </c>
      <c r="N51" s="17">
        <f>L51/K51</f>
        <v>36649286.666666664</v>
      </c>
      <c r="O51" s="28">
        <f>(N51*100)/I51</f>
        <v>109.96926001799949</v>
      </c>
      <c r="P51" s="22">
        <v>15</v>
      </c>
      <c r="Q51" s="2">
        <v>587400000</v>
      </c>
      <c r="R51" s="22" t="s">
        <v>46</v>
      </c>
      <c r="S51" s="17">
        <f>Q51/P51</f>
        <v>39160000</v>
      </c>
      <c r="T51" s="28">
        <f>(S51*100)/N51</f>
        <v>106.85064720677602</v>
      </c>
      <c r="U51" s="22">
        <v>17</v>
      </c>
      <c r="V51" s="2">
        <v>741400000</v>
      </c>
      <c r="W51" s="22" t="s">
        <v>46</v>
      </c>
      <c r="X51" s="17">
        <f>V51/U51</f>
        <v>43611764.705882356</v>
      </c>
      <c r="Y51" s="28">
        <f>(X51*100)/S51</f>
        <v>111.36814276272308</v>
      </c>
      <c r="Z51" s="22"/>
    </row>
    <row r="52" spans="1:26" ht="22.15" customHeight="1">
      <c r="A52" s="22"/>
      <c r="B52" s="22"/>
      <c r="C52" s="2"/>
      <c r="D52" s="22"/>
      <c r="E52" s="17"/>
      <c r="F52" s="22"/>
      <c r="G52" s="100"/>
      <c r="H52" s="22"/>
      <c r="I52" s="17"/>
      <c r="J52" s="28"/>
      <c r="K52" s="22"/>
      <c r="L52" s="2"/>
      <c r="M52" s="22"/>
      <c r="N52" s="17"/>
      <c r="O52" s="28"/>
      <c r="P52" s="22"/>
      <c r="Q52" s="2"/>
      <c r="R52" s="22"/>
      <c r="S52" s="17"/>
      <c r="T52" s="28"/>
      <c r="U52" s="22"/>
      <c r="V52" s="2"/>
      <c r="W52" s="22"/>
      <c r="X52" s="17"/>
      <c r="Y52" s="28"/>
      <c r="Z52" s="22"/>
    </row>
    <row r="53" spans="1:26" ht="22.15" customHeight="1">
      <c r="A53" s="190" t="s">
        <v>60</v>
      </c>
      <c r="B53" s="191">
        <v>3</v>
      </c>
      <c r="C53" s="192">
        <v>70000000</v>
      </c>
      <c r="D53" s="191" t="s">
        <v>355</v>
      </c>
      <c r="E53" s="193">
        <f>C53/B53</f>
        <v>23333333.333333332</v>
      </c>
      <c r="F53" s="191">
        <v>3</v>
      </c>
      <c r="G53" s="194">
        <v>86400000</v>
      </c>
      <c r="H53" s="191" t="s">
        <v>355</v>
      </c>
      <c r="I53" s="193">
        <f>G53/F53</f>
        <v>28800000</v>
      </c>
      <c r="J53" s="195">
        <f>(I53*100)/E53</f>
        <v>123.42857142857143</v>
      </c>
      <c r="K53" s="191">
        <v>13</v>
      </c>
      <c r="L53" s="192">
        <v>309116000</v>
      </c>
      <c r="M53" s="191" t="s">
        <v>355</v>
      </c>
      <c r="N53" s="193">
        <f>L53/K53</f>
        <v>23778153.846153848</v>
      </c>
      <c r="O53" s="195">
        <f>(N53*100)/I53</f>
        <v>82.56303418803418</v>
      </c>
      <c r="P53" s="191">
        <v>14</v>
      </c>
      <c r="Q53" s="192">
        <v>541748000</v>
      </c>
      <c r="R53" s="191" t="s">
        <v>356</v>
      </c>
      <c r="S53" s="193">
        <f>Q53/P53</f>
        <v>38696285.714285716</v>
      </c>
      <c r="T53" s="195">
        <f>(S53*100)/N53</f>
        <v>162.73881464748322</v>
      </c>
      <c r="U53" s="191">
        <v>19</v>
      </c>
      <c r="V53" s="192">
        <v>802925000</v>
      </c>
      <c r="W53" s="191" t="s">
        <v>356</v>
      </c>
      <c r="X53" s="193">
        <f>V53/U53</f>
        <v>42259210.526315786</v>
      </c>
      <c r="Y53" s="195">
        <f>(X53*100)/S53</f>
        <v>109.20740775571316</v>
      </c>
      <c r="Z53" s="191"/>
    </row>
    <row r="54" spans="1:26" ht="22.15" customHeight="1">
      <c r="A54" s="190"/>
      <c r="B54" s="191"/>
      <c r="C54" s="192"/>
      <c r="D54" s="191"/>
      <c r="E54" s="193"/>
      <c r="F54" s="191"/>
      <c r="G54" s="194"/>
      <c r="H54" s="191"/>
      <c r="I54" s="193"/>
      <c r="J54" s="195"/>
      <c r="K54" s="191"/>
      <c r="L54" s="192"/>
      <c r="M54" s="191"/>
      <c r="N54" s="193"/>
      <c r="O54" s="195"/>
      <c r="P54" s="191"/>
      <c r="Q54" s="192"/>
      <c r="R54" s="191"/>
      <c r="S54" s="193"/>
      <c r="T54" s="195"/>
      <c r="U54" s="191"/>
      <c r="V54" s="192"/>
      <c r="W54" s="191"/>
      <c r="X54" s="193"/>
      <c r="Y54" s="195"/>
      <c r="Z54" s="191"/>
    </row>
    <row r="55" spans="1:26" s="218" customFormat="1" ht="22.15" customHeight="1">
      <c r="A55" s="190" t="s">
        <v>130</v>
      </c>
      <c r="B55" s="191">
        <v>1</v>
      </c>
      <c r="C55" s="192">
        <v>10385000</v>
      </c>
      <c r="D55" s="191" t="s">
        <v>52</v>
      </c>
      <c r="E55" s="193">
        <f>C55/B55</f>
        <v>10385000</v>
      </c>
      <c r="F55" s="191">
        <v>2</v>
      </c>
      <c r="G55" s="194">
        <v>21961000</v>
      </c>
      <c r="H55" s="191" t="s">
        <v>52</v>
      </c>
      <c r="I55" s="193">
        <f>G55/F55</f>
        <v>10980500</v>
      </c>
      <c r="J55" s="195">
        <f>(I55*100)/E55</f>
        <v>105.73423206547906</v>
      </c>
      <c r="K55" s="191">
        <v>2</v>
      </c>
      <c r="L55" s="192">
        <v>47441000</v>
      </c>
      <c r="M55" s="191" t="s">
        <v>52</v>
      </c>
      <c r="N55" s="193">
        <f>L55/K55</f>
        <v>23720500</v>
      </c>
      <c r="O55" s="195">
        <f>(N55*100)/I55</f>
        <v>216.0238604799417</v>
      </c>
      <c r="P55" s="191">
        <v>2</v>
      </c>
      <c r="Q55" s="192">
        <v>39705000</v>
      </c>
      <c r="R55" s="191" t="s">
        <v>52</v>
      </c>
      <c r="S55" s="193">
        <f>Q55/P55</f>
        <v>19852500</v>
      </c>
      <c r="T55" s="195">
        <f>(S55*100)/N55</f>
        <v>83.693429733774579</v>
      </c>
      <c r="U55" s="191">
        <v>2</v>
      </c>
      <c r="V55" s="192">
        <v>47161000</v>
      </c>
      <c r="W55" s="191" t="s">
        <v>194</v>
      </c>
      <c r="X55" s="193">
        <f>V55/U55</f>
        <v>23580500</v>
      </c>
      <c r="Y55" s="195">
        <f>(X55*100)/S55</f>
        <v>118.77849137388239</v>
      </c>
      <c r="Z55" s="191"/>
    </row>
    <row r="56" spans="1:26" ht="22.15" customHeight="1">
      <c r="A56" s="22"/>
      <c r="B56" s="22">
        <v>112</v>
      </c>
      <c r="C56" s="2">
        <v>2968862000</v>
      </c>
      <c r="D56" s="22" t="s">
        <v>193</v>
      </c>
      <c r="E56" s="17">
        <f>C56/B56</f>
        <v>26507696.428571429</v>
      </c>
      <c r="F56" s="22">
        <v>125</v>
      </c>
      <c r="G56" s="100">
        <v>3485061000</v>
      </c>
      <c r="H56" s="22" t="s">
        <v>193</v>
      </c>
      <c r="I56" s="17">
        <f>G56/F56</f>
        <v>27880488</v>
      </c>
      <c r="J56" s="28">
        <f>(I56*100)/E56</f>
        <v>105.17884145507605</v>
      </c>
      <c r="K56" s="22">
        <v>130</v>
      </c>
      <c r="L56" s="2">
        <v>3959834000</v>
      </c>
      <c r="M56" s="22" t="s">
        <v>193</v>
      </c>
      <c r="N56" s="17">
        <f>L56/K56</f>
        <v>30460261.53846154</v>
      </c>
      <c r="O56" s="28">
        <f>(N56*100)/I56</f>
        <v>109.25297124806977</v>
      </c>
      <c r="P56" s="22">
        <v>135</v>
      </c>
      <c r="Q56" s="2">
        <v>4903925000</v>
      </c>
      <c r="R56" s="22" t="s">
        <v>193</v>
      </c>
      <c r="S56" s="17">
        <f>Q56/P56</f>
        <v>36325370.370370373</v>
      </c>
      <c r="T56" s="28">
        <f>(S56*100)/N56</f>
        <v>119.25495230729743</v>
      </c>
      <c r="U56" s="22">
        <v>137</v>
      </c>
      <c r="V56" s="2">
        <v>5334433000</v>
      </c>
      <c r="W56" s="22" t="s">
        <v>193</v>
      </c>
      <c r="X56" s="17">
        <f>V56/U56</f>
        <v>38937467.153284669</v>
      </c>
      <c r="Y56" s="28">
        <f>(X56*100)/S56</f>
        <v>107.19083317329343</v>
      </c>
      <c r="Z56" s="22"/>
    </row>
    <row r="57" spans="1:26" ht="22.15" customHeight="1">
      <c r="A57" s="123" t="s">
        <v>283</v>
      </c>
      <c r="B57" s="113">
        <v>217</v>
      </c>
      <c r="C57" s="113">
        <v>5061711000</v>
      </c>
      <c r="D57" s="113" t="s">
        <v>193</v>
      </c>
      <c r="E57" s="17">
        <f t="shared" ref="E57:E78" si="27">C57/B57</f>
        <v>23325857.142857142</v>
      </c>
      <c r="F57" s="113">
        <v>327</v>
      </c>
      <c r="G57" s="113">
        <v>8090437000</v>
      </c>
      <c r="H57" s="113" t="s">
        <v>193</v>
      </c>
      <c r="I57" s="17">
        <f t="shared" ref="I57:I78" si="28">G57/F57</f>
        <v>24741397.55351682</v>
      </c>
      <c r="J57" s="28">
        <f t="shared" ref="J57:J78" si="29">(I57*100)/E57</f>
        <v>106.06854617170262</v>
      </c>
      <c r="K57" s="113">
        <v>340</v>
      </c>
      <c r="L57" s="113">
        <v>10862311000</v>
      </c>
      <c r="M57" s="113" t="s">
        <v>193</v>
      </c>
      <c r="N57" s="17">
        <f t="shared" ref="N57:N78" si="30">L57/K57</f>
        <v>31947973.529411763</v>
      </c>
      <c r="O57" s="28">
        <f t="shared" ref="O57:O78" si="31">(N57*100)/I57</f>
        <v>129.12760267606862</v>
      </c>
      <c r="P57" s="113">
        <v>382</v>
      </c>
      <c r="Q57" s="113">
        <v>12246027000</v>
      </c>
      <c r="R57" s="113" t="s">
        <v>193</v>
      </c>
      <c r="S57" s="17">
        <f t="shared" ref="S57:S78" si="32">Q57/P57</f>
        <v>32057662.303664923</v>
      </c>
      <c r="T57" s="28">
        <f t="shared" ref="T57:T78" si="33">(S57*100)/N57</f>
        <v>100.34333562393927</v>
      </c>
      <c r="U57" s="113">
        <v>350</v>
      </c>
      <c r="V57" s="113">
        <v>12499751000</v>
      </c>
      <c r="W57" s="113" t="s">
        <v>193</v>
      </c>
      <c r="X57" s="17">
        <f t="shared" ref="X57:X78" si="34">V57/U57</f>
        <v>35713574.285714284</v>
      </c>
      <c r="Y57" s="28">
        <f t="shared" ref="Y57:Y78" si="35">(X57*100)/S57</f>
        <v>111.40417522469006</v>
      </c>
      <c r="Z57" s="22"/>
    </row>
    <row r="58" spans="1:26" ht="22.15" customHeight="1">
      <c r="A58" s="119" t="s">
        <v>402</v>
      </c>
      <c r="B58" s="116">
        <v>354</v>
      </c>
      <c r="C58" s="118">
        <v>16242405000</v>
      </c>
      <c r="D58" s="116" t="s">
        <v>288</v>
      </c>
      <c r="E58" s="17">
        <f t="shared" si="27"/>
        <v>45882500</v>
      </c>
      <c r="F58" s="116">
        <v>424</v>
      </c>
      <c r="G58" s="118">
        <v>18687806000</v>
      </c>
      <c r="H58" s="116" t="s">
        <v>288</v>
      </c>
      <c r="I58" s="17">
        <f t="shared" si="28"/>
        <v>44075014.150943398</v>
      </c>
      <c r="J58" s="28">
        <f t="shared" si="29"/>
        <v>96.060620391093323</v>
      </c>
      <c r="K58" s="116">
        <v>673</v>
      </c>
      <c r="L58" s="118">
        <v>40363105000</v>
      </c>
      <c r="M58" s="116" t="s">
        <v>288</v>
      </c>
      <c r="N58" s="17">
        <f t="shared" si="30"/>
        <v>59974895.988112926</v>
      </c>
      <c r="O58" s="28">
        <f t="shared" si="31"/>
        <v>136.07459269943126</v>
      </c>
      <c r="P58" s="116">
        <v>704</v>
      </c>
      <c r="Q58" s="118">
        <v>45374273000</v>
      </c>
      <c r="R58" s="116" t="s">
        <v>288</v>
      </c>
      <c r="S58" s="17">
        <f t="shared" si="32"/>
        <v>64452092.329545453</v>
      </c>
      <c r="T58" s="28">
        <f t="shared" si="33"/>
        <v>107.46511730894858</v>
      </c>
      <c r="U58" s="116">
        <v>656</v>
      </c>
      <c r="V58" s="118">
        <v>41546972000</v>
      </c>
      <c r="W58" s="116" t="s">
        <v>288</v>
      </c>
      <c r="X58" s="17">
        <f t="shared" si="34"/>
        <v>63333798.780487806</v>
      </c>
      <c r="Y58" s="28">
        <f t="shared" si="35"/>
        <v>98.264922815321839</v>
      </c>
      <c r="Z58" s="22"/>
    </row>
    <row r="59" spans="1:26" ht="22.15" customHeight="1">
      <c r="A59" s="123" t="s">
        <v>403</v>
      </c>
      <c r="B59" s="120">
        <v>306.5</v>
      </c>
      <c r="C59" s="120">
        <v>13415739500</v>
      </c>
      <c r="D59" s="120" t="s">
        <v>193</v>
      </c>
      <c r="E59" s="17">
        <f t="shared" si="27"/>
        <v>43770765.089722678</v>
      </c>
      <c r="F59" s="120">
        <v>338.5</v>
      </c>
      <c r="G59" s="121">
        <v>14984950420</v>
      </c>
      <c r="H59" s="120" t="s">
        <v>193</v>
      </c>
      <c r="I59" s="17">
        <f t="shared" si="28"/>
        <v>44268686.617429838</v>
      </c>
      <c r="J59" s="28">
        <f t="shared" si="29"/>
        <v>101.13756642518472</v>
      </c>
      <c r="K59" s="120">
        <v>345.5</v>
      </c>
      <c r="L59" s="121">
        <v>16812740100</v>
      </c>
      <c r="M59" s="120" t="s">
        <v>193</v>
      </c>
      <c r="N59" s="17">
        <f t="shared" si="30"/>
        <v>48662055.282199711</v>
      </c>
      <c r="O59" s="28">
        <f t="shared" si="31"/>
        <v>109.92432574911783</v>
      </c>
      <c r="P59" s="120">
        <v>350.5</v>
      </c>
      <c r="Q59" s="121">
        <v>18748919790</v>
      </c>
      <c r="R59" s="120" t="s">
        <v>193</v>
      </c>
      <c r="S59" s="17">
        <f t="shared" si="32"/>
        <v>53491925.221112698</v>
      </c>
      <c r="T59" s="28">
        <f t="shared" si="33"/>
        <v>109.92533075494599</v>
      </c>
      <c r="U59" s="120">
        <v>357.5</v>
      </c>
      <c r="V59" s="121">
        <v>20556369700</v>
      </c>
      <c r="W59" s="120" t="s">
        <v>193</v>
      </c>
      <c r="X59" s="17">
        <f t="shared" si="34"/>
        <v>57500334.825174823</v>
      </c>
      <c r="Y59" s="28">
        <f t="shared" si="35"/>
        <v>107.4934853952126</v>
      </c>
      <c r="Z59" s="22"/>
    </row>
    <row r="60" spans="1:26" ht="22.15" customHeight="1">
      <c r="A60" s="115" t="s">
        <v>290</v>
      </c>
      <c r="B60" s="113">
        <v>845</v>
      </c>
      <c r="C60" s="122">
        <v>34382071000</v>
      </c>
      <c r="D60" s="113" t="s">
        <v>291</v>
      </c>
      <c r="E60" s="17">
        <f t="shared" si="27"/>
        <v>40688841.420118347</v>
      </c>
      <c r="F60" s="113">
        <v>893</v>
      </c>
      <c r="G60" s="114">
        <v>38352680000</v>
      </c>
      <c r="H60" s="113" t="s">
        <v>291</v>
      </c>
      <c r="I60" s="17">
        <f t="shared" si="28"/>
        <v>42948129.899216123</v>
      </c>
      <c r="J60" s="28">
        <f t="shared" si="29"/>
        <v>105.55259968149568</v>
      </c>
      <c r="K60" s="113">
        <v>905</v>
      </c>
      <c r="L60" s="114">
        <v>38411265000</v>
      </c>
      <c r="M60" s="113" t="s">
        <v>291</v>
      </c>
      <c r="N60" s="17">
        <f t="shared" si="30"/>
        <v>42443386.740331493</v>
      </c>
      <c r="O60" s="28">
        <f t="shared" si="31"/>
        <v>98.824761031343897</v>
      </c>
      <c r="P60" s="113">
        <v>788</v>
      </c>
      <c r="Q60" s="114">
        <v>41684072000</v>
      </c>
      <c r="R60" s="113" t="s">
        <v>291</v>
      </c>
      <c r="S60" s="17">
        <f t="shared" si="32"/>
        <v>52898568.527918778</v>
      </c>
      <c r="T60" s="28">
        <f t="shared" si="33"/>
        <v>124.63324110196967</v>
      </c>
      <c r="U60" s="113">
        <v>747</v>
      </c>
      <c r="V60" s="114">
        <v>46084373000</v>
      </c>
      <c r="W60" s="113" t="s">
        <v>291</v>
      </c>
      <c r="X60" s="17">
        <f t="shared" si="34"/>
        <v>61692601.070950471</v>
      </c>
      <c r="Y60" s="28">
        <f t="shared" si="35"/>
        <v>116.62432989730219</v>
      </c>
      <c r="Z60" s="22"/>
    </row>
    <row r="61" spans="1:26" ht="22.15" customHeight="1">
      <c r="A61" s="123" t="s">
        <v>404</v>
      </c>
      <c r="B61" s="113">
        <v>280</v>
      </c>
      <c r="C61" s="133">
        <v>1456086000</v>
      </c>
      <c r="D61" s="113" t="s">
        <v>193</v>
      </c>
      <c r="E61" s="17">
        <f t="shared" si="27"/>
        <v>5200307.1428571427</v>
      </c>
      <c r="F61" s="113">
        <v>304</v>
      </c>
      <c r="G61" s="133">
        <v>1994260000</v>
      </c>
      <c r="H61" s="113" t="s">
        <v>193</v>
      </c>
      <c r="I61" s="17">
        <f t="shared" si="28"/>
        <v>6560065.7894736845</v>
      </c>
      <c r="J61" s="28">
        <f t="shared" si="29"/>
        <v>126.14766030664616</v>
      </c>
      <c r="K61" s="113">
        <v>326</v>
      </c>
      <c r="L61" s="133">
        <v>2357817000</v>
      </c>
      <c r="M61" s="113" t="s">
        <v>193</v>
      </c>
      <c r="N61" s="17">
        <f t="shared" si="30"/>
        <v>7232567.4846625766</v>
      </c>
      <c r="O61" s="28">
        <f t="shared" si="31"/>
        <v>110.25144742096934</v>
      </c>
      <c r="P61" s="113">
        <v>343</v>
      </c>
      <c r="Q61" s="133">
        <v>2742070000</v>
      </c>
      <c r="R61" s="113" t="s">
        <v>193</v>
      </c>
      <c r="S61" s="17">
        <f t="shared" si="32"/>
        <v>7994373.1778425658</v>
      </c>
      <c r="T61" s="28">
        <f t="shared" si="33"/>
        <v>110.53299115141999</v>
      </c>
      <c r="U61" s="113">
        <v>348</v>
      </c>
      <c r="V61" s="133">
        <v>2975731000</v>
      </c>
      <c r="W61" s="113" t="s">
        <v>193</v>
      </c>
      <c r="X61" s="17">
        <f t="shared" si="34"/>
        <v>8550951.1494252868</v>
      </c>
      <c r="Y61" s="28">
        <f t="shared" si="35"/>
        <v>106.96212147220433</v>
      </c>
      <c r="Z61" s="22"/>
    </row>
    <row r="62" spans="1:26" ht="22.15" customHeight="1">
      <c r="A62" s="123" t="s">
        <v>405</v>
      </c>
      <c r="B62" s="113">
        <v>153</v>
      </c>
      <c r="C62" s="114">
        <v>13425256000</v>
      </c>
      <c r="D62" s="113" t="s">
        <v>193</v>
      </c>
      <c r="E62" s="17">
        <f t="shared" si="27"/>
        <v>87746771.241830066</v>
      </c>
      <c r="F62" s="113">
        <v>168</v>
      </c>
      <c r="G62" s="114">
        <v>15037591000</v>
      </c>
      <c r="H62" s="113" t="s">
        <v>193</v>
      </c>
      <c r="I62" s="17">
        <f t="shared" si="28"/>
        <v>89509470.238095239</v>
      </c>
      <c r="J62" s="28">
        <f t="shared" si="29"/>
        <v>102.00884770039821</v>
      </c>
      <c r="K62" s="113">
        <v>181</v>
      </c>
      <c r="L62" s="114">
        <v>15855787000</v>
      </c>
      <c r="M62" s="113" t="s">
        <v>193</v>
      </c>
      <c r="N62" s="17">
        <f t="shared" si="30"/>
        <v>87601033.149171278</v>
      </c>
      <c r="O62" s="28">
        <f t="shared" si="31"/>
        <v>97.867893661031047</v>
      </c>
      <c r="P62" s="113">
        <v>212</v>
      </c>
      <c r="Q62" s="114">
        <v>18347578000</v>
      </c>
      <c r="R62" s="113" t="s">
        <v>193</v>
      </c>
      <c r="S62" s="17">
        <f t="shared" si="32"/>
        <v>86545179.245283023</v>
      </c>
      <c r="T62" s="28">
        <f t="shared" si="33"/>
        <v>98.79470153954658</v>
      </c>
      <c r="U62" s="113">
        <v>218</v>
      </c>
      <c r="V62" s="114">
        <v>18882447000</v>
      </c>
      <c r="W62" s="113" t="s">
        <v>193</v>
      </c>
      <c r="X62" s="17">
        <f t="shared" si="34"/>
        <v>86616729.357798159</v>
      </c>
      <c r="Y62" s="28">
        <f t="shared" si="35"/>
        <v>100.08267371231891</v>
      </c>
      <c r="Z62" s="22"/>
    </row>
    <row r="63" spans="1:26" ht="22.15" customHeight="1">
      <c r="A63" s="123" t="s">
        <v>406</v>
      </c>
      <c r="B63" s="113">
        <v>21</v>
      </c>
      <c r="C63" s="114">
        <v>669756000</v>
      </c>
      <c r="D63" s="113" t="s">
        <v>193</v>
      </c>
      <c r="E63" s="17">
        <f t="shared" si="27"/>
        <v>31893142.857142858</v>
      </c>
      <c r="F63" s="113">
        <v>22</v>
      </c>
      <c r="G63" s="114">
        <v>689280000</v>
      </c>
      <c r="H63" s="113" t="s">
        <v>193</v>
      </c>
      <c r="I63" s="17">
        <f t="shared" si="28"/>
        <v>31330909.09090909</v>
      </c>
      <c r="J63" s="28">
        <f t="shared" si="29"/>
        <v>98.237132763139243</v>
      </c>
      <c r="K63" s="113">
        <v>22</v>
      </c>
      <c r="L63" s="114">
        <v>766000000</v>
      </c>
      <c r="M63" s="113" t="s">
        <v>193</v>
      </c>
      <c r="N63" s="17">
        <f t="shared" si="30"/>
        <v>34818181.81818182</v>
      </c>
      <c r="O63" s="28">
        <f t="shared" si="31"/>
        <v>111.13045496750233</v>
      </c>
      <c r="P63" s="113">
        <v>29</v>
      </c>
      <c r="Q63" s="114">
        <v>958993000</v>
      </c>
      <c r="R63" s="113" t="s">
        <v>193</v>
      </c>
      <c r="S63" s="17">
        <f t="shared" si="32"/>
        <v>33068724.137931034</v>
      </c>
      <c r="T63" s="28">
        <f t="shared" si="33"/>
        <v>94.975447915728807</v>
      </c>
      <c r="U63" s="113">
        <v>29</v>
      </c>
      <c r="V63" s="114">
        <v>1188670000</v>
      </c>
      <c r="W63" s="113" t="s">
        <v>193</v>
      </c>
      <c r="X63" s="17">
        <f t="shared" si="34"/>
        <v>40988620.68965517</v>
      </c>
      <c r="Y63" s="28">
        <f t="shared" si="35"/>
        <v>123.94980985262666</v>
      </c>
      <c r="Z63" s="22"/>
    </row>
    <row r="64" spans="1:26" ht="22.15" customHeight="1">
      <c r="A64" s="126" t="s">
        <v>407</v>
      </c>
      <c r="B64" s="124">
        <v>216</v>
      </c>
      <c r="C64" s="125">
        <v>13768583000</v>
      </c>
      <c r="D64" s="124" t="s">
        <v>193</v>
      </c>
      <c r="E64" s="17">
        <f t="shared" si="27"/>
        <v>63743439.814814813</v>
      </c>
      <c r="F64" s="124">
        <v>213</v>
      </c>
      <c r="G64" s="125">
        <v>14001078000</v>
      </c>
      <c r="H64" s="124" t="s">
        <v>193</v>
      </c>
      <c r="I64" s="17">
        <f t="shared" si="28"/>
        <v>65732760.563380279</v>
      </c>
      <c r="J64" s="28">
        <f t="shared" si="29"/>
        <v>103.12082428300822</v>
      </c>
      <c r="K64" s="124">
        <v>212</v>
      </c>
      <c r="L64" s="125">
        <v>14702481000</v>
      </c>
      <c r="M64" s="124" t="s">
        <v>193</v>
      </c>
      <c r="N64" s="17">
        <f t="shared" si="30"/>
        <v>69351325.47169812</v>
      </c>
      <c r="O64" s="28">
        <f t="shared" si="31"/>
        <v>105.5049641568435</v>
      </c>
      <c r="P64" s="124">
        <v>213</v>
      </c>
      <c r="Q64" s="125">
        <v>15600133000</v>
      </c>
      <c r="R64" s="124" t="s">
        <v>193</v>
      </c>
      <c r="S64" s="17">
        <f t="shared" si="32"/>
        <v>73240061.032863855</v>
      </c>
      <c r="T64" s="28">
        <f t="shared" si="33"/>
        <v>105.60729810817055</v>
      </c>
      <c r="U64" s="124">
        <v>212</v>
      </c>
      <c r="V64" s="125">
        <v>16793379000</v>
      </c>
      <c r="W64" s="124" t="s">
        <v>193</v>
      </c>
      <c r="X64" s="17">
        <f t="shared" si="34"/>
        <v>79214051.886792451</v>
      </c>
      <c r="Y64" s="28">
        <f t="shared" si="35"/>
        <v>108.15672566308756</v>
      </c>
      <c r="Z64" s="22"/>
    </row>
    <row r="65" spans="1:26" ht="22.15" customHeight="1">
      <c r="A65" s="123" t="s">
        <v>408</v>
      </c>
      <c r="B65" s="113">
        <v>12</v>
      </c>
      <c r="C65" s="114">
        <v>238904000</v>
      </c>
      <c r="D65" s="113" t="s">
        <v>193</v>
      </c>
      <c r="E65" s="17">
        <f t="shared" si="27"/>
        <v>19908666.666666668</v>
      </c>
      <c r="F65" s="113">
        <v>14</v>
      </c>
      <c r="G65" s="114">
        <v>235520000</v>
      </c>
      <c r="H65" s="113" t="s">
        <v>193</v>
      </c>
      <c r="I65" s="17">
        <f t="shared" si="28"/>
        <v>16822857.142857142</v>
      </c>
      <c r="J65" s="28">
        <f t="shared" si="29"/>
        <v>84.500169823144731</v>
      </c>
      <c r="K65" s="113">
        <v>12</v>
      </c>
      <c r="L65" s="114">
        <v>141638000</v>
      </c>
      <c r="M65" s="113" t="s">
        <v>193</v>
      </c>
      <c r="N65" s="17">
        <f t="shared" si="30"/>
        <v>11803166.666666666</v>
      </c>
      <c r="O65" s="28">
        <f t="shared" si="31"/>
        <v>70.16148663949275</v>
      </c>
      <c r="P65" s="113">
        <v>17</v>
      </c>
      <c r="Q65" s="114">
        <v>288040000</v>
      </c>
      <c r="R65" s="113" t="s">
        <v>193</v>
      </c>
      <c r="S65" s="17">
        <f t="shared" si="32"/>
        <v>16943529.411764707</v>
      </c>
      <c r="T65" s="28">
        <f t="shared" si="33"/>
        <v>143.55070880778922</v>
      </c>
      <c r="U65" s="113">
        <v>16</v>
      </c>
      <c r="V65" s="114">
        <v>362558000</v>
      </c>
      <c r="W65" s="113" t="s">
        <v>193</v>
      </c>
      <c r="X65" s="17">
        <f t="shared" si="34"/>
        <v>22659875</v>
      </c>
      <c r="Y65" s="28">
        <f t="shared" si="35"/>
        <v>133.73763192612137</v>
      </c>
      <c r="Z65" s="22"/>
    </row>
    <row r="66" spans="1:26" ht="22.15" customHeight="1">
      <c r="A66" s="176" t="s">
        <v>409</v>
      </c>
      <c r="B66" s="171">
        <v>26</v>
      </c>
      <c r="C66" s="172">
        <v>662843130</v>
      </c>
      <c r="D66" s="171" t="s">
        <v>193</v>
      </c>
      <c r="E66" s="173">
        <f t="shared" si="27"/>
        <v>25493966.53846154</v>
      </c>
      <c r="F66" s="171">
        <v>39.5</v>
      </c>
      <c r="G66" s="172">
        <v>1019560000</v>
      </c>
      <c r="H66" s="171" t="s">
        <v>193</v>
      </c>
      <c r="I66" s="173">
        <f t="shared" si="28"/>
        <v>25811645.569620252</v>
      </c>
      <c r="J66" s="174">
        <f t="shared" si="29"/>
        <v>101.24609495615147</v>
      </c>
      <c r="K66" s="171">
        <v>39.5</v>
      </c>
      <c r="L66" s="172">
        <v>1058351180</v>
      </c>
      <c r="M66" s="171" t="s">
        <v>193</v>
      </c>
      <c r="N66" s="173">
        <f t="shared" si="30"/>
        <v>26793700.759493671</v>
      </c>
      <c r="O66" s="174">
        <f t="shared" si="31"/>
        <v>103.80469810506493</v>
      </c>
      <c r="P66" s="171">
        <v>43.5</v>
      </c>
      <c r="Q66" s="172">
        <v>1272988000</v>
      </c>
      <c r="R66" s="171" t="s">
        <v>193</v>
      </c>
      <c r="S66" s="173">
        <f t="shared" si="32"/>
        <v>29264091.954022989</v>
      </c>
      <c r="T66" s="174">
        <f t="shared" si="33"/>
        <v>109.22004472881186</v>
      </c>
      <c r="U66" s="171">
        <v>40.5</v>
      </c>
      <c r="V66" s="172">
        <v>1227723600</v>
      </c>
      <c r="W66" s="171" t="s">
        <v>193</v>
      </c>
      <c r="X66" s="173">
        <f t="shared" si="34"/>
        <v>30314162.962962963</v>
      </c>
      <c r="Y66" s="174">
        <f t="shared" si="35"/>
        <v>103.58825761820918</v>
      </c>
      <c r="Z66" s="175"/>
    </row>
    <row r="67" spans="1:26" ht="22.15" customHeight="1">
      <c r="A67" s="123" t="s">
        <v>410</v>
      </c>
      <c r="B67" s="113">
        <v>140</v>
      </c>
      <c r="C67" s="114">
        <v>9588547900</v>
      </c>
      <c r="D67" s="113" t="s">
        <v>193</v>
      </c>
      <c r="E67" s="17">
        <f t="shared" si="27"/>
        <v>68489627.857142851</v>
      </c>
      <c r="F67" s="113">
        <v>168</v>
      </c>
      <c r="G67" s="114">
        <v>11331385370</v>
      </c>
      <c r="H67" s="113" t="s">
        <v>193</v>
      </c>
      <c r="I67" s="17">
        <f t="shared" si="28"/>
        <v>67448722.440476194</v>
      </c>
      <c r="J67" s="28">
        <f t="shared" si="29"/>
        <v>98.480199923355116</v>
      </c>
      <c r="K67" s="113">
        <v>200</v>
      </c>
      <c r="L67" s="114">
        <v>10971073000</v>
      </c>
      <c r="M67" s="113" t="s">
        <v>193</v>
      </c>
      <c r="N67" s="17">
        <f t="shared" si="30"/>
        <v>54855365</v>
      </c>
      <c r="O67" s="28">
        <f t="shared" si="31"/>
        <v>81.328990402168273</v>
      </c>
      <c r="P67" s="113">
        <v>217</v>
      </c>
      <c r="Q67" s="114">
        <v>13285557892</v>
      </c>
      <c r="R67" s="113" t="s">
        <v>193</v>
      </c>
      <c r="S67" s="17">
        <f t="shared" si="32"/>
        <v>61223769.087557606</v>
      </c>
      <c r="T67" s="28">
        <f t="shared" si="33"/>
        <v>111.60944620012573</v>
      </c>
      <c r="U67" s="113">
        <v>227</v>
      </c>
      <c r="V67" s="114">
        <v>15786070460</v>
      </c>
      <c r="W67" s="113" t="s">
        <v>193</v>
      </c>
      <c r="X67" s="17">
        <f t="shared" si="34"/>
        <v>69542160.616740093</v>
      </c>
      <c r="Y67" s="28">
        <f t="shared" si="35"/>
        <v>113.58686610307535</v>
      </c>
      <c r="Z67" s="22"/>
    </row>
    <row r="68" spans="1:26" ht="22.15" customHeight="1">
      <c r="A68" s="123" t="s">
        <v>411</v>
      </c>
      <c r="B68" s="113">
        <v>32</v>
      </c>
      <c r="C68" s="114">
        <v>1064624000</v>
      </c>
      <c r="D68" s="113" t="s">
        <v>193</v>
      </c>
      <c r="E68" s="17">
        <f t="shared" si="27"/>
        <v>33269500</v>
      </c>
      <c r="F68" s="113">
        <v>33</v>
      </c>
      <c r="G68" s="114">
        <v>1101833000</v>
      </c>
      <c r="H68" s="113" t="s">
        <v>193</v>
      </c>
      <c r="I68" s="17">
        <f t="shared" si="28"/>
        <v>33388878.787878789</v>
      </c>
      <c r="J68" s="28">
        <f t="shared" si="29"/>
        <v>100.35882351065928</v>
      </c>
      <c r="K68" s="113">
        <v>37</v>
      </c>
      <c r="L68" s="114">
        <v>1203510000</v>
      </c>
      <c r="M68" s="113" t="s">
        <v>193</v>
      </c>
      <c r="N68" s="17">
        <f t="shared" si="30"/>
        <v>32527297.297297299</v>
      </c>
      <c r="O68" s="28">
        <f t="shared" si="31"/>
        <v>97.419555487157382</v>
      </c>
      <c r="P68" s="113">
        <v>40</v>
      </c>
      <c r="Q68" s="114">
        <v>1435477000</v>
      </c>
      <c r="R68" s="113" t="s">
        <v>193</v>
      </c>
      <c r="S68" s="17">
        <f t="shared" si="32"/>
        <v>35886925</v>
      </c>
      <c r="T68" s="28">
        <f t="shared" si="33"/>
        <v>110.32864080896709</v>
      </c>
      <c r="U68" s="113">
        <v>34</v>
      </c>
      <c r="V68" s="114">
        <v>1440203</v>
      </c>
      <c r="W68" s="113" t="s">
        <v>193</v>
      </c>
      <c r="X68" s="17">
        <f t="shared" si="34"/>
        <v>42358.911764705881</v>
      </c>
      <c r="Y68" s="28">
        <f t="shared" si="35"/>
        <v>0.11803438652017659</v>
      </c>
      <c r="Z68" s="22"/>
    </row>
    <row r="69" spans="1:26" ht="22.15" customHeight="1">
      <c r="A69" s="132" t="s">
        <v>412</v>
      </c>
      <c r="B69" s="113">
        <v>33</v>
      </c>
      <c r="C69" s="114">
        <v>1058571000</v>
      </c>
      <c r="D69" s="113" t="s">
        <v>300</v>
      </c>
      <c r="E69" s="17">
        <f t="shared" si="27"/>
        <v>32077909.09090909</v>
      </c>
      <c r="F69" s="113">
        <v>33</v>
      </c>
      <c r="G69" s="114">
        <v>1115537000</v>
      </c>
      <c r="H69" s="113" t="s">
        <v>300</v>
      </c>
      <c r="I69" s="17">
        <f t="shared" si="28"/>
        <v>33804151.515151516</v>
      </c>
      <c r="J69" s="28">
        <f t="shared" si="29"/>
        <v>105.38140568747869</v>
      </c>
      <c r="K69" s="113">
        <v>36</v>
      </c>
      <c r="L69" s="114">
        <v>1149194000</v>
      </c>
      <c r="M69" s="113" t="s">
        <v>300</v>
      </c>
      <c r="N69" s="17">
        <f t="shared" si="30"/>
        <v>31922055.555555556</v>
      </c>
      <c r="O69" s="28">
        <f t="shared" si="31"/>
        <v>94.43235260984919</v>
      </c>
      <c r="P69" s="113">
        <v>36</v>
      </c>
      <c r="Q69" s="114">
        <v>1370063000</v>
      </c>
      <c r="R69" s="113" t="s">
        <v>300</v>
      </c>
      <c r="S69" s="17">
        <f t="shared" si="32"/>
        <v>38057305.555555552</v>
      </c>
      <c r="T69" s="28">
        <f t="shared" si="33"/>
        <v>119.21947034182217</v>
      </c>
      <c r="U69" s="113">
        <v>36</v>
      </c>
      <c r="V69" s="114">
        <v>1459177000</v>
      </c>
      <c r="W69" s="113" t="s">
        <v>300</v>
      </c>
      <c r="X69" s="17">
        <f t="shared" si="34"/>
        <v>40532694.444444448</v>
      </c>
      <c r="Y69" s="28">
        <f t="shared" si="35"/>
        <v>106.50437242666945</v>
      </c>
      <c r="Z69" s="22"/>
    </row>
    <row r="70" spans="1:26" ht="22.15" customHeight="1">
      <c r="A70" s="123" t="s">
        <v>413</v>
      </c>
      <c r="B70" s="114">
        <v>32</v>
      </c>
      <c r="C70" s="114">
        <v>836830220</v>
      </c>
      <c r="D70" s="113" t="s">
        <v>288</v>
      </c>
      <c r="E70" s="17">
        <f t="shared" si="27"/>
        <v>26150944.375</v>
      </c>
      <c r="F70" s="113">
        <v>39</v>
      </c>
      <c r="G70" s="114">
        <v>1238624010</v>
      </c>
      <c r="H70" s="113" t="s">
        <v>288</v>
      </c>
      <c r="I70" s="17">
        <f t="shared" si="28"/>
        <v>31759590</v>
      </c>
      <c r="J70" s="28">
        <f t="shared" si="29"/>
        <v>121.44720108219801</v>
      </c>
      <c r="K70" s="113">
        <v>51</v>
      </c>
      <c r="L70" s="114">
        <v>1738729200</v>
      </c>
      <c r="M70" s="113" t="s">
        <v>288</v>
      </c>
      <c r="N70" s="17">
        <f t="shared" si="30"/>
        <v>34092729.411764704</v>
      </c>
      <c r="O70" s="28">
        <f t="shared" si="31"/>
        <v>107.34625167316298</v>
      </c>
      <c r="P70" s="113">
        <v>51</v>
      </c>
      <c r="Q70" s="114">
        <v>1939698550</v>
      </c>
      <c r="R70" s="113" t="s">
        <v>288</v>
      </c>
      <c r="S70" s="17">
        <f t="shared" si="32"/>
        <v>38033304.901960783</v>
      </c>
      <c r="T70" s="28">
        <f t="shared" si="33"/>
        <v>111.55840426444786</v>
      </c>
      <c r="U70" s="113">
        <v>50</v>
      </c>
      <c r="V70" s="114">
        <v>2143293300</v>
      </c>
      <c r="W70" s="113" t="s">
        <v>288</v>
      </c>
      <c r="X70" s="17">
        <f t="shared" si="34"/>
        <v>42865866</v>
      </c>
      <c r="Y70" s="28">
        <f t="shared" si="35"/>
        <v>112.70612982620419</v>
      </c>
      <c r="Z70" s="22"/>
    </row>
    <row r="71" spans="1:26" ht="22.15" customHeight="1" thickBot="1">
      <c r="A71" s="135" t="s">
        <v>414</v>
      </c>
      <c r="B71" s="130">
        <v>9</v>
      </c>
      <c r="C71" s="136">
        <v>135895700</v>
      </c>
      <c r="D71" s="136" t="s">
        <v>309</v>
      </c>
      <c r="E71" s="17">
        <f t="shared" si="27"/>
        <v>15099522.222222222</v>
      </c>
      <c r="F71" s="136">
        <v>10</v>
      </c>
      <c r="G71" s="136">
        <v>167835850</v>
      </c>
      <c r="H71" s="136" t="s">
        <v>309</v>
      </c>
      <c r="I71" s="17">
        <f t="shared" si="28"/>
        <v>16783585</v>
      </c>
      <c r="J71" s="28">
        <f t="shared" si="29"/>
        <v>111.15308652150142</v>
      </c>
      <c r="K71" s="136">
        <v>12</v>
      </c>
      <c r="L71" s="136">
        <v>205750600</v>
      </c>
      <c r="M71" s="136" t="s">
        <v>309</v>
      </c>
      <c r="N71" s="17">
        <f t="shared" si="30"/>
        <v>17145883.333333332</v>
      </c>
      <c r="O71" s="28">
        <f t="shared" si="31"/>
        <v>102.15864687629808</v>
      </c>
      <c r="P71" s="136">
        <v>12</v>
      </c>
      <c r="Q71" s="136">
        <v>216089740</v>
      </c>
      <c r="R71" s="136" t="s">
        <v>309</v>
      </c>
      <c r="S71" s="17">
        <f t="shared" si="32"/>
        <v>18007478.333333332</v>
      </c>
      <c r="T71" s="28">
        <f t="shared" si="33"/>
        <v>105.0250837664629</v>
      </c>
      <c r="U71" s="136">
        <v>12</v>
      </c>
      <c r="V71" s="136">
        <v>291569900</v>
      </c>
      <c r="W71" s="130" t="s">
        <v>313</v>
      </c>
      <c r="X71" s="17">
        <f t="shared" si="34"/>
        <v>24297491.666666668</v>
      </c>
      <c r="Y71" s="28">
        <f t="shared" si="35"/>
        <v>134.93000639456554</v>
      </c>
      <c r="Z71" s="22"/>
    </row>
    <row r="72" spans="1:26" ht="22.15" customHeight="1">
      <c r="A72" s="123" t="s">
        <v>415</v>
      </c>
      <c r="B72" s="113">
        <v>21</v>
      </c>
      <c r="C72" s="114">
        <v>504206000</v>
      </c>
      <c r="D72" s="113" t="s">
        <v>288</v>
      </c>
      <c r="E72" s="17">
        <f t="shared" si="27"/>
        <v>24009809.523809522</v>
      </c>
      <c r="F72" s="113">
        <v>22</v>
      </c>
      <c r="G72" s="114">
        <v>539141930</v>
      </c>
      <c r="H72" s="113" t="s">
        <v>288</v>
      </c>
      <c r="I72" s="17">
        <f t="shared" si="28"/>
        <v>24506451.363636363</v>
      </c>
      <c r="J72" s="28">
        <f t="shared" si="29"/>
        <v>102.06849554276698</v>
      </c>
      <c r="K72" s="113">
        <v>24</v>
      </c>
      <c r="L72" s="114">
        <v>615246000</v>
      </c>
      <c r="M72" s="113" t="s">
        <v>288</v>
      </c>
      <c r="N72" s="17">
        <f t="shared" si="30"/>
        <v>25635250</v>
      </c>
      <c r="O72" s="28">
        <f t="shared" si="31"/>
        <v>104.60612848271697</v>
      </c>
      <c r="P72" s="113">
        <v>21</v>
      </c>
      <c r="Q72" s="114">
        <v>537288000</v>
      </c>
      <c r="R72" s="113" t="s">
        <v>288</v>
      </c>
      <c r="S72" s="17">
        <f t="shared" si="32"/>
        <v>25585142.857142858</v>
      </c>
      <c r="T72" s="28">
        <f t="shared" si="33"/>
        <v>99.804538115067572</v>
      </c>
      <c r="U72" s="113">
        <v>25</v>
      </c>
      <c r="V72" s="114">
        <v>618919000</v>
      </c>
      <c r="W72" s="113" t="s">
        <v>288</v>
      </c>
      <c r="X72" s="17">
        <f t="shared" si="34"/>
        <v>24756760</v>
      </c>
      <c r="Y72" s="28">
        <f t="shared" si="35"/>
        <v>96.762250413186223</v>
      </c>
      <c r="Z72" s="22"/>
    </row>
    <row r="73" spans="1:26" ht="22.15" customHeight="1">
      <c r="A73" s="123" t="s">
        <v>416</v>
      </c>
      <c r="B73" s="113">
        <v>8</v>
      </c>
      <c r="C73" s="114">
        <v>179000</v>
      </c>
      <c r="D73" s="113" t="s">
        <v>300</v>
      </c>
      <c r="E73" s="17">
        <f t="shared" si="27"/>
        <v>22375</v>
      </c>
      <c r="F73" s="113">
        <v>8</v>
      </c>
      <c r="G73" s="114">
        <v>169200</v>
      </c>
      <c r="H73" s="113" t="s">
        <v>300</v>
      </c>
      <c r="I73" s="17">
        <f t="shared" si="28"/>
        <v>21150</v>
      </c>
      <c r="J73" s="28">
        <f t="shared" si="29"/>
        <v>94.52513966480447</v>
      </c>
      <c r="K73" s="113">
        <v>8</v>
      </c>
      <c r="L73" s="114">
        <v>176900</v>
      </c>
      <c r="M73" s="113" t="s">
        <v>300</v>
      </c>
      <c r="N73" s="17">
        <f t="shared" si="30"/>
        <v>22112.5</v>
      </c>
      <c r="O73" s="28">
        <f t="shared" si="31"/>
        <v>104.55082742316785</v>
      </c>
      <c r="P73" s="113">
        <v>8</v>
      </c>
      <c r="Q73" s="114">
        <v>181000</v>
      </c>
      <c r="R73" s="113" t="s">
        <v>300</v>
      </c>
      <c r="S73" s="17">
        <f t="shared" si="32"/>
        <v>22625</v>
      </c>
      <c r="T73" s="28">
        <f t="shared" si="33"/>
        <v>102.31769361221029</v>
      </c>
      <c r="U73" s="113">
        <v>8</v>
      </c>
      <c r="V73" s="114">
        <v>157700</v>
      </c>
      <c r="W73" s="113" t="s">
        <v>300</v>
      </c>
      <c r="X73" s="17">
        <f t="shared" si="34"/>
        <v>19712.5</v>
      </c>
      <c r="Y73" s="28">
        <f t="shared" si="35"/>
        <v>87.127071823204417</v>
      </c>
      <c r="Z73" s="22"/>
    </row>
    <row r="74" spans="1:26" ht="22.15" customHeight="1">
      <c r="A74" s="123" t="s">
        <v>417</v>
      </c>
      <c r="B74" s="113">
        <v>79</v>
      </c>
      <c r="C74" s="114">
        <v>4189022</v>
      </c>
      <c r="D74" s="113" t="s">
        <v>288</v>
      </c>
      <c r="E74" s="17">
        <f t="shared" si="27"/>
        <v>53025.594936708861</v>
      </c>
      <c r="F74" s="113">
        <v>82</v>
      </c>
      <c r="G74" s="114">
        <v>4901893</v>
      </c>
      <c r="H74" s="113" t="s">
        <v>288</v>
      </c>
      <c r="I74" s="17">
        <f t="shared" si="28"/>
        <v>59779.182926829271</v>
      </c>
      <c r="J74" s="28">
        <f t="shared" si="29"/>
        <v>112.73646811163829</v>
      </c>
      <c r="K74" s="113">
        <v>83</v>
      </c>
      <c r="L74" s="114">
        <v>4895461</v>
      </c>
      <c r="M74" s="113" t="s">
        <v>288</v>
      </c>
      <c r="N74" s="17">
        <f t="shared" si="30"/>
        <v>58981.457831325301</v>
      </c>
      <c r="O74" s="28">
        <f t="shared" si="31"/>
        <v>98.665547007424976</v>
      </c>
      <c r="P74" s="113">
        <v>87</v>
      </c>
      <c r="Q74" s="114">
        <v>5272872</v>
      </c>
      <c r="R74" s="113" t="s">
        <v>288</v>
      </c>
      <c r="S74" s="17">
        <f t="shared" si="32"/>
        <v>60607.724137931036</v>
      </c>
      <c r="T74" s="28">
        <f t="shared" si="33"/>
        <v>102.75725010266196</v>
      </c>
      <c r="U74" s="113">
        <v>87</v>
      </c>
      <c r="V74" s="114">
        <v>7027600</v>
      </c>
      <c r="W74" s="113" t="s">
        <v>288</v>
      </c>
      <c r="X74" s="17">
        <f t="shared" si="34"/>
        <v>80777.011494252874</v>
      </c>
      <c r="Y74" s="28">
        <f t="shared" si="35"/>
        <v>133.2784107029338</v>
      </c>
      <c r="Z74" s="22"/>
    </row>
    <row r="75" spans="1:26" ht="22.15" customHeight="1">
      <c r="A75" s="123" t="s">
        <v>418</v>
      </c>
      <c r="B75" s="113">
        <v>17</v>
      </c>
      <c r="C75" s="114">
        <v>513681000</v>
      </c>
      <c r="D75" s="113" t="s">
        <v>300</v>
      </c>
      <c r="E75" s="17">
        <f t="shared" si="27"/>
        <v>30216529.411764707</v>
      </c>
      <c r="F75" s="113">
        <v>23</v>
      </c>
      <c r="G75" s="114">
        <v>660894500</v>
      </c>
      <c r="H75" s="113" t="s">
        <v>300</v>
      </c>
      <c r="I75" s="17">
        <f t="shared" si="28"/>
        <v>28734543.478260871</v>
      </c>
      <c r="J75" s="28">
        <f t="shared" si="29"/>
        <v>95.095446226439122</v>
      </c>
      <c r="K75" s="113">
        <v>23</v>
      </c>
      <c r="L75" s="114">
        <v>698218800</v>
      </c>
      <c r="M75" s="113" t="s">
        <v>300</v>
      </c>
      <c r="N75" s="17">
        <f t="shared" si="30"/>
        <v>30357339.130434781</v>
      </c>
      <c r="O75" s="28">
        <f t="shared" si="31"/>
        <v>105.64754283777515</v>
      </c>
      <c r="P75" s="113">
        <v>27</v>
      </c>
      <c r="Q75" s="114">
        <v>767811000</v>
      </c>
      <c r="R75" s="113" t="s">
        <v>300</v>
      </c>
      <c r="S75" s="17">
        <f t="shared" si="32"/>
        <v>28437444.444444444</v>
      </c>
      <c r="T75" s="28">
        <f t="shared" si="33"/>
        <v>93.675681924093453</v>
      </c>
      <c r="U75" s="113">
        <v>27</v>
      </c>
      <c r="V75" s="114">
        <v>965028400</v>
      </c>
      <c r="W75" s="113" t="s">
        <v>300</v>
      </c>
      <c r="X75" s="17">
        <f t="shared" si="34"/>
        <v>35741792.59259259</v>
      </c>
      <c r="Y75" s="28">
        <f t="shared" si="35"/>
        <v>125.68567004119502</v>
      </c>
      <c r="Z75" s="22"/>
    </row>
    <row r="76" spans="1:26" ht="22.15" customHeight="1">
      <c r="A76" s="123" t="s">
        <v>419</v>
      </c>
      <c r="B76" s="114"/>
      <c r="C76" s="114"/>
      <c r="D76" s="113" t="s">
        <v>300</v>
      </c>
      <c r="E76" s="17" t="e">
        <f t="shared" si="27"/>
        <v>#DIV/0!</v>
      </c>
      <c r="F76" s="114"/>
      <c r="G76" s="114"/>
      <c r="H76" s="113" t="s">
        <v>300</v>
      </c>
      <c r="I76" s="17" t="e">
        <f t="shared" si="28"/>
        <v>#DIV/0!</v>
      </c>
      <c r="J76" s="28" t="e">
        <f t="shared" si="29"/>
        <v>#DIV/0!</v>
      </c>
      <c r="K76" s="114"/>
      <c r="L76" s="114"/>
      <c r="M76" s="113" t="s">
        <v>300</v>
      </c>
      <c r="N76" s="17" t="e">
        <f t="shared" si="30"/>
        <v>#DIV/0!</v>
      </c>
      <c r="O76" s="28" t="e">
        <f t="shared" si="31"/>
        <v>#DIV/0!</v>
      </c>
      <c r="P76" s="114"/>
      <c r="Q76" s="114"/>
      <c r="R76" s="113" t="s">
        <v>300</v>
      </c>
      <c r="S76" s="17" t="e">
        <f t="shared" si="32"/>
        <v>#DIV/0!</v>
      </c>
      <c r="T76" s="28" t="e">
        <f t="shared" si="33"/>
        <v>#DIV/0!</v>
      </c>
      <c r="U76" s="114"/>
      <c r="V76" s="114"/>
      <c r="W76" s="113" t="s">
        <v>300</v>
      </c>
      <c r="X76" s="17" t="e">
        <f t="shared" si="34"/>
        <v>#DIV/0!</v>
      </c>
      <c r="Y76" s="28" t="e">
        <f t="shared" si="35"/>
        <v>#DIV/0!</v>
      </c>
      <c r="Z76" s="22"/>
    </row>
    <row r="77" spans="1:26" ht="22.15" customHeight="1">
      <c r="A77" s="123" t="s">
        <v>420</v>
      </c>
      <c r="B77" s="113">
        <v>54</v>
      </c>
      <c r="C77" s="114">
        <v>1833485</v>
      </c>
      <c r="D77" s="113" t="s">
        <v>300</v>
      </c>
      <c r="E77" s="17">
        <f t="shared" si="27"/>
        <v>33953.425925925927</v>
      </c>
      <c r="F77" s="113">
        <v>54</v>
      </c>
      <c r="G77" s="114">
        <v>2192457</v>
      </c>
      <c r="H77" s="113" t="s">
        <v>300</v>
      </c>
      <c r="I77" s="17">
        <f t="shared" si="28"/>
        <v>40601.055555555555</v>
      </c>
      <c r="J77" s="28">
        <f t="shared" si="29"/>
        <v>119.57867121901734</v>
      </c>
      <c r="K77" s="113">
        <v>53</v>
      </c>
      <c r="L77" s="114">
        <v>2032928</v>
      </c>
      <c r="M77" s="113" t="s">
        <v>300</v>
      </c>
      <c r="N77" s="17">
        <f t="shared" si="30"/>
        <v>38357.132075471702</v>
      </c>
      <c r="O77" s="28">
        <f t="shared" si="31"/>
        <v>94.473238566387934</v>
      </c>
      <c r="P77" s="113">
        <v>56</v>
      </c>
      <c r="Q77" s="114">
        <v>2216059</v>
      </c>
      <c r="R77" s="113" t="s">
        <v>300</v>
      </c>
      <c r="S77" s="17">
        <f t="shared" si="32"/>
        <v>39572.482142857145</v>
      </c>
      <c r="T77" s="28">
        <f t="shared" si="33"/>
        <v>103.16851130839009</v>
      </c>
      <c r="U77" s="113">
        <v>56</v>
      </c>
      <c r="V77" s="114">
        <v>2307123</v>
      </c>
      <c r="W77" s="113" t="s">
        <v>300</v>
      </c>
      <c r="X77" s="17">
        <f t="shared" si="34"/>
        <v>41198.625</v>
      </c>
      <c r="Y77" s="28">
        <f t="shared" si="35"/>
        <v>104.10927687394604</v>
      </c>
      <c r="Z77" s="22"/>
    </row>
    <row r="78" spans="1:26" ht="22.15" customHeight="1">
      <c r="A78" s="123" t="s">
        <v>421</v>
      </c>
      <c r="B78" s="113">
        <v>59</v>
      </c>
      <c r="C78" s="114">
        <v>2974055000</v>
      </c>
      <c r="D78" s="113" t="s">
        <v>300</v>
      </c>
      <c r="E78" s="17">
        <f t="shared" si="27"/>
        <v>50407711.864406779</v>
      </c>
      <c r="F78" s="113">
        <v>59</v>
      </c>
      <c r="G78" s="114">
        <v>3883782000</v>
      </c>
      <c r="H78" s="113" t="s">
        <v>300</v>
      </c>
      <c r="I78" s="17">
        <f t="shared" si="28"/>
        <v>65826813.559322037</v>
      </c>
      <c r="J78" s="28">
        <f t="shared" si="29"/>
        <v>130.58877525802313</v>
      </c>
      <c r="K78" s="113">
        <v>59</v>
      </c>
      <c r="L78" s="114">
        <v>3892552000</v>
      </c>
      <c r="M78" s="113" t="s">
        <v>300</v>
      </c>
      <c r="N78" s="17">
        <f t="shared" si="30"/>
        <v>65975457.627118647</v>
      </c>
      <c r="O78" s="28">
        <f t="shared" si="31"/>
        <v>100.22581082048374</v>
      </c>
      <c r="P78" s="113">
        <v>59</v>
      </c>
      <c r="Q78" s="114">
        <v>3908810000</v>
      </c>
      <c r="R78" s="113" t="s">
        <v>300</v>
      </c>
      <c r="S78" s="17">
        <f t="shared" si="32"/>
        <v>66251016.949152544</v>
      </c>
      <c r="T78" s="28">
        <f t="shared" si="33"/>
        <v>100.41766943640059</v>
      </c>
      <c r="U78" s="113">
        <v>59</v>
      </c>
      <c r="V78" s="114">
        <v>3870980000</v>
      </c>
      <c r="W78" s="113" t="s">
        <v>300</v>
      </c>
      <c r="X78" s="17">
        <f t="shared" si="34"/>
        <v>65609830.508474573</v>
      </c>
      <c r="Y78" s="28">
        <f t="shared" si="35"/>
        <v>99.032186266408431</v>
      </c>
      <c r="Z78" s="22"/>
    </row>
    <row r="79" spans="1:26" ht="22.15" customHeight="1">
      <c r="A79" s="22"/>
      <c r="B79" s="22"/>
      <c r="C79" s="2"/>
      <c r="D79" s="22"/>
      <c r="E79" s="17"/>
      <c r="F79" s="22"/>
      <c r="G79" s="100"/>
      <c r="H79" s="22"/>
      <c r="I79" s="17"/>
      <c r="J79" s="28"/>
      <c r="K79" s="22"/>
      <c r="L79" s="2"/>
      <c r="M79" s="22"/>
      <c r="N79" s="17"/>
      <c r="O79" s="28"/>
      <c r="P79" s="22"/>
      <c r="Q79" s="2"/>
      <c r="R79" s="22"/>
      <c r="S79" s="17"/>
      <c r="T79" s="28"/>
      <c r="U79" s="22"/>
      <c r="V79" s="2"/>
      <c r="W79" s="22"/>
      <c r="X79" s="17"/>
      <c r="Y79" s="28"/>
      <c r="Z79" s="22"/>
    </row>
    <row r="80" spans="1:26" ht="22.15" customHeight="1">
      <c r="A80" s="4" t="s">
        <v>131</v>
      </c>
      <c r="B80" s="22">
        <v>13</v>
      </c>
      <c r="C80" s="2"/>
      <c r="D80" s="22"/>
      <c r="E80" s="17">
        <f>C80/B80</f>
        <v>0</v>
      </c>
      <c r="F80" s="22">
        <v>13</v>
      </c>
      <c r="G80" s="100"/>
      <c r="H80" s="22"/>
      <c r="I80" s="17">
        <f>G80/F80</f>
        <v>0</v>
      </c>
      <c r="J80" s="28"/>
      <c r="K80" s="22">
        <v>13</v>
      </c>
      <c r="L80" s="2"/>
      <c r="M80" s="22"/>
      <c r="N80" s="17">
        <f t="shared" ref="N80:N83" si="36">L80/K80</f>
        <v>0</v>
      </c>
      <c r="O80" s="28" t="e">
        <f t="shared" ref="O80:O83" si="37">(N80*100)/I80</f>
        <v>#DIV/0!</v>
      </c>
      <c r="P80" s="22">
        <v>13</v>
      </c>
      <c r="Q80" s="2"/>
      <c r="R80" s="22"/>
      <c r="S80" s="17">
        <f t="shared" ref="S80:S83" si="38">Q80/P80</f>
        <v>0</v>
      </c>
      <c r="T80" s="35" t="e">
        <f t="shared" ref="T80:T83" si="39">(S80*100)/N80</f>
        <v>#DIV/0!</v>
      </c>
      <c r="U80" s="22">
        <v>13</v>
      </c>
      <c r="V80" s="2"/>
      <c r="W80" s="22"/>
      <c r="X80" s="17">
        <f t="shared" ref="X80:X83" si="40">V80/U80</f>
        <v>0</v>
      </c>
      <c r="Y80" s="28" t="e">
        <f t="shared" ref="Y80:Y83" si="41">(X80*100)/S80</f>
        <v>#DIV/0!</v>
      </c>
      <c r="Z80" s="22"/>
    </row>
    <row r="81" spans="1:26" ht="22.15" customHeight="1">
      <c r="A81" s="91" t="s">
        <v>234</v>
      </c>
      <c r="B81" s="22">
        <v>120</v>
      </c>
      <c r="C81" s="2">
        <v>5408810000</v>
      </c>
      <c r="D81" s="22"/>
      <c r="E81" s="17">
        <f>C81/B81</f>
        <v>45073416.666666664</v>
      </c>
      <c r="F81" s="22">
        <v>124</v>
      </c>
      <c r="G81" s="100">
        <v>5822549000</v>
      </c>
      <c r="H81" s="22"/>
      <c r="I81" s="17">
        <f>G81/F81</f>
        <v>46956040.322580643</v>
      </c>
      <c r="J81" s="28"/>
      <c r="K81" s="22">
        <v>143</v>
      </c>
      <c r="L81" s="2">
        <v>6389174000</v>
      </c>
      <c r="M81" s="22"/>
      <c r="N81" s="17">
        <f t="shared" si="36"/>
        <v>44679538.461538464</v>
      </c>
      <c r="O81" s="28">
        <f t="shared" si="37"/>
        <v>95.15184447963891</v>
      </c>
      <c r="P81" s="22">
        <v>162</v>
      </c>
      <c r="Q81" s="2">
        <v>6557119000</v>
      </c>
      <c r="R81" s="22"/>
      <c r="S81" s="17">
        <f t="shared" si="38"/>
        <v>40476043.209876545</v>
      </c>
      <c r="T81" s="35">
        <f t="shared" si="39"/>
        <v>90.591900909450047</v>
      </c>
      <c r="U81" s="22">
        <v>168</v>
      </c>
      <c r="V81" s="2">
        <v>7515500000</v>
      </c>
      <c r="W81" s="22"/>
      <c r="X81" s="17">
        <f t="shared" si="40"/>
        <v>44735119.047619045</v>
      </c>
      <c r="Y81" s="28">
        <f t="shared" si="41"/>
        <v>110.52246094228708</v>
      </c>
      <c r="Z81" s="22"/>
    </row>
    <row r="82" spans="1:26" ht="22.15" customHeight="1">
      <c r="A82" s="91" t="s">
        <v>235</v>
      </c>
      <c r="B82" s="22">
        <v>40</v>
      </c>
      <c r="C82" s="2">
        <v>1328778000</v>
      </c>
      <c r="D82" s="22" t="s">
        <v>78</v>
      </c>
      <c r="E82" s="17">
        <f>C82/B82</f>
        <v>33219450</v>
      </c>
      <c r="F82" s="22">
        <v>36</v>
      </c>
      <c r="G82" s="100">
        <v>1132125000</v>
      </c>
      <c r="H82" s="22" t="s">
        <v>78</v>
      </c>
      <c r="I82" s="17">
        <f>G82/F82</f>
        <v>31447916.666666668</v>
      </c>
      <c r="J82" s="28">
        <f t="shared" ref="J82:J83" si="42">(I82*100)/E82</f>
        <v>94.667180421911468</v>
      </c>
      <c r="K82" s="22">
        <v>38</v>
      </c>
      <c r="L82" s="2">
        <v>1405978000</v>
      </c>
      <c r="M82" s="22" t="s">
        <v>238</v>
      </c>
      <c r="N82" s="17">
        <f t="shared" si="36"/>
        <v>36999421.052631579</v>
      </c>
      <c r="O82" s="28">
        <f t="shared" si="37"/>
        <v>117.65301162810968</v>
      </c>
      <c r="P82" s="22">
        <v>31</v>
      </c>
      <c r="Q82" s="2">
        <v>1301195000</v>
      </c>
      <c r="R82" s="22" t="s">
        <v>18</v>
      </c>
      <c r="S82" s="17">
        <f t="shared" si="38"/>
        <v>41974032.258064516</v>
      </c>
      <c r="T82" s="35">
        <f t="shared" si="39"/>
        <v>113.44510552842588</v>
      </c>
      <c r="U82" s="22">
        <v>30</v>
      </c>
      <c r="V82" s="2">
        <v>1286784000</v>
      </c>
      <c r="W82" s="22" t="s">
        <v>18</v>
      </c>
      <c r="X82" s="17">
        <f t="shared" si="40"/>
        <v>42892800</v>
      </c>
      <c r="Y82" s="28">
        <f t="shared" si="41"/>
        <v>102.18889559212877</v>
      </c>
      <c r="Z82" s="22"/>
    </row>
    <row r="83" spans="1:26" ht="22.15" customHeight="1">
      <c r="A83" s="91" t="s">
        <v>236</v>
      </c>
      <c r="B83" s="22">
        <v>22</v>
      </c>
      <c r="C83" s="2">
        <v>587150000</v>
      </c>
      <c r="D83" s="22"/>
      <c r="E83" s="17">
        <f t="shared" ref="E83" si="43">C83/B83</f>
        <v>26688636.363636363</v>
      </c>
      <c r="F83" s="22">
        <v>19</v>
      </c>
      <c r="G83" s="100">
        <v>578040000</v>
      </c>
      <c r="H83" s="22"/>
      <c r="I83" s="17">
        <f t="shared" ref="I83" si="44">G83/F83</f>
        <v>30423157.894736841</v>
      </c>
      <c r="J83" s="28">
        <f t="shared" si="42"/>
        <v>113.9929274775118</v>
      </c>
      <c r="K83" s="22">
        <v>27</v>
      </c>
      <c r="L83" s="2">
        <v>616484000</v>
      </c>
      <c r="M83" s="22"/>
      <c r="N83" s="17">
        <f t="shared" si="36"/>
        <v>22832740.740740743</v>
      </c>
      <c r="O83" s="28">
        <f t="shared" si="37"/>
        <v>75.050528349954007</v>
      </c>
      <c r="P83" s="22">
        <v>26</v>
      </c>
      <c r="Q83" s="2">
        <v>612400000</v>
      </c>
      <c r="R83" s="22"/>
      <c r="S83" s="17">
        <f t="shared" si="38"/>
        <v>23553846.153846152</v>
      </c>
      <c r="T83" s="35">
        <f t="shared" si="39"/>
        <v>103.15820786165514</v>
      </c>
      <c r="U83" s="22">
        <v>26</v>
      </c>
      <c r="V83" s="2">
        <v>618200000</v>
      </c>
      <c r="W83" s="22"/>
      <c r="X83" s="17">
        <f t="shared" si="40"/>
        <v>23776923.076923076</v>
      </c>
      <c r="Y83" s="28">
        <f t="shared" si="41"/>
        <v>100.94709340300457</v>
      </c>
      <c r="Z83" s="22"/>
    </row>
    <row r="84" spans="1:26" ht="22.15" customHeight="1">
      <c r="A84" s="22"/>
      <c r="B84" s="22"/>
      <c r="C84" s="2"/>
      <c r="D84" s="22"/>
      <c r="E84" s="17"/>
      <c r="F84" s="22"/>
      <c r="G84" s="100"/>
      <c r="H84" s="22"/>
      <c r="I84" s="17"/>
      <c r="J84" s="28"/>
      <c r="K84" s="22"/>
      <c r="L84" s="2"/>
      <c r="M84" s="22"/>
      <c r="N84" s="17"/>
      <c r="O84" s="28"/>
      <c r="P84" s="22"/>
      <c r="Q84" s="2"/>
      <c r="R84" s="22"/>
      <c r="S84" s="17"/>
      <c r="T84" s="28"/>
      <c r="U84" s="22"/>
      <c r="V84" s="2"/>
      <c r="W84" s="22"/>
      <c r="X84" s="17"/>
      <c r="Y84" s="28"/>
      <c r="Z84" s="22"/>
    </row>
    <row r="85" spans="1:26" ht="22.5" customHeight="1">
      <c r="A85" s="4" t="s">
        <v>81</v>
      </c>
      <c r="B85" s="22">
        <v>18</v>
      </c>
      <c r="C85" s="2">
        <v>560000000</v>
      </c>
      <c r="D85" s="27" t="s">
        <v>82</v>
      </c>
      <c r="E85" s="17">
        <f>C85/B85</f>
        <v>31111111.111111112</v>
      </c>
      <c r="F85" s="22">
        <v>18</v>
      </c>
      <c r="G85" s="100">
        <v>601960000</v>
      </c>
      <c r="H85" s="27" t="s">
        <v>82</v>
      </c>
      <c r="I85" s="17">
        <f t="shared" ref="I85:I125" si="45">G85/F85</f>
        <v>33442222.222222224</v>
      </c>
      <c r="J85" s="28">
        <f>(I85*100)/E85</f>
        <v>107.49285714285715</v>
      </c>
      <c r="K85" s="22">
        <v>18</v>
      </c>
      <c r="L85" s="2">
        <v>693000000</v>
      </c>
      <c r="M85" s="27" t="s">
        <v>82</v>
      </c>
      <c r="N85" s="17">
        <f t="shared" ref="N85:N101" si="46">L85/K85</f>
        <v>38500000</v>
      </c>
      <c r="O85" s="28">
        <f t="shared" ref="O85:O101" si="47">(N85*100)/I85</f>
        <v>115.12392850023257</v>
      </c>
      <c r="P85" s="22">
        <v>18</v>
      </c>
      <c r="Q85" s="2">
        <v>719000000</v>
      </c>
      <c r="R85" s="27" t="s">
        <v>82</v>
      </c>
      <c r="S85" s="17">
        <f t="shared" ref="S85:S101" si="48">Q85/P85</f>
        <v>39944444.444444448</v>
      </c>
      <c r="T85" s="28">
        <f t="shared" ref="T85:T101" si="49">(S85*100)/N85</f>
        <v>103.75180375180376</v>
      </c>
      <c r="U85" s="22">
        <v>18</v>
      </c>
      <c r="V85" s="2">
        <v>730000000</v>
      </c>
      <c r="W85" s="27" t="s">
        <v>82</v>
      </c>
      <c r="X85" s="17">
        <f t="shared" ref="X85:X101" si="50">V85/U85</f>
        <v>40555555.555555552</v>
      </c>
      <c r="Y85" s="28">
        <f t="shared" ref="Y85:Y101" si="51">(X85*100)/S85</f>
        <v>101.52990264255909</v>
      </c>
      <c r="Z85" s="22" t="s">
        <v>78</v>
      </c>
    </row>
    <row r="86" spans="1:26" ht="22.5" customHeight="1">
      <c r="A86" s="22"/>
      <c r="B86" s="33"/>
      <c r="C86" s="34"/>
      <c r="D86" s="39"/>
      <c r="E86" s="36"/>
      <c r="F86" s="33"/>
      <c r="G86" s="101"/>
      <c r="H86" s="39"/>
      <c r="I86" s="36"/>
      <c r="J86" s="35"/>
      <c r="K86" s="33"/>
      <c r="L86" s="34"/>
      <c r="M86" s="39"/>
      <c r="N86" s="36"/>
      <c r="O86" s="35"/>
      <c r="P86" s="33"/>
      <c r="Q86" s="34"/>
      <c r="R86" s="39"/>
      <c r="S86" s="36"/>
      <c r="T86" s="35"/>
      <c r="U86" s="33"/>
      <c r="V86" s="34"/>
      <c r="W86" s="39"/>
      <c r="X86" s="36"/>
      <c r="Y86" s="35"/>
      <c r="Z86" s="33"/>
    </row>
    <row r="87" spans="1:26" ht="22.15" customHeight="1">
      <c r="A87" s="4" t="s">
        <v>1</v>
      </c>
      <c r="B87" s="22">
        <v>36</v>
      </c>
      <c r="C87" s="2">
        <v>1236250460</v>
      </c>
      <c r="D87" s="22" t="s">
        <v>18</v>
      </c>
      <c r="E87" s="17">
        <f t="shared" ref="E87:E125" si="52">C87/B87</f>
        <v>34340290.555555552</v>
      </c>
      <c r="F87" s="22">
        <v>36</v>
      </c>
      <c r="G87" s="100">
        <v>1299308670</v>
      </c>
      <c r="H87" s="22" t="s">
        <v>18</v>
      </c>
      <c r="I87" s="17">
        <f t="shared" si="45"/>
        <v>36091907.5</v>
      </c>
      <c r="J87" s="28">
        <f t="shared" ref="J87:J125" si="53">(I87*100)/E87</f>
        <v>105.10076331943287</v>
      </c>
      <c r="K87" s="22">
        <v>36</v>
      </c>
      <c r="L87" s="2">
        <v>1297845820</v>
      </c>
      <c r="M87" s="22" t="s">
        <v>18</v>
      </c>
      <c r="N87" s="17">
        <f t="shared" si="46"/>
        <v>36051272.777777776</v>
      </c>
      <c r="O87" s="28">
        <f t="shared" si="47"/>
        <v>99.887413204131079</v>
      </c>
      <c r="P87" s="22">
        <v>37</v>
      </c>
      <c r="Q87" s="2">
        <v>1514514000</v>
      </c>
      <c r="R87" s="22" t="s">
        <v>18</v>
      </c>
      <c r="S87" s="17">
        <f t="shared" si="48"/>
        <v>40932810.810810812</v>
      </c>
      <c r="T87" s="28">
        <f t="shared" si="49"/>
        <v>113.54054283498708</v>
      </c>
      <c r="U87" s="22">
        <v>38</v>
      </c>
      <c r="V87" s="2">
        <v>1551127000</v>
      </c>
      <c r="W87" s="22" t="s">
        <v>18</v>
      </c>
      <c r="X87" s="17">
        <f t="shared" si="50"/>
        <v>40819131.578947365</v>
      </c>
      <c r="Y87" s="28">
        <f t="shared" si="51"/>
        <v>99.722278461674989</v>
      </c>
      <c r="Z87" s="22"/>
    </row>
    <row r="88" spans="1:26" ht="22.15" customHeight="1">
      <c r="A88" s="22" t="s">
        <v>2</v>
      </c>
      <c r="B88" s="22">
        <v>16</v>
      </c>
      <c r="C88" s="2">
        <v>481624000</v>
      </c>
      <c r="D88" s="22" t="s">
        <v>16</v>
      </c>
      <c r="E88" s="17">
        <f t="shared" si="52"/>
        <v>30101500</v>
      </c>
      <c r="F88" s="22">
        <v>16</v>
      </c>
      <c r="G88" s="100">
        <v>503019000</v>
      </c>
      <c r="H88" s="22" t="s">
        <v>16</v>
      </c>
      <c r="I88" s="17">
        <f t="shared" si="45"/>
        <v>31438687.5</v>
      </c>
      <c r="J88" s="28">
        <f t="shared" si="53"/>
        <v>104.44226201352092</v>
      </c>
      <c r="K88" s="22">
        <v>17</v>
      </c>
      <c r="L88" s="2">
        <v>559938000</v>
      </c>
      <c r="M88" s="22" t="s">
        <v>16</v>
      </c>
      <c r="N88" s="17">
        <f t="shared" si="46"/>
        <v>32937529.411764707</v>
      </c>
      <c r="O88" s="28">
        <f t="shared" si="47"/>
        <v>104.76750790491718</v>
      </c>
      <c r="P88" s="22">
        <v>17</v>
      </c>
      <c r="Q88" s="2">
        <v>610841000</v>
      </c>
      <c r="R88" s="22" t="s">
        <v>18</v>
      </c>
      <c r="S88" s="17">
        <f t="shared" si="48"/>
        <v>35931823.529411763</v>
      </c>
      <c r="T88" s="28">
        <f t="shared" si="49"/>
        <v>109.09082791309037</v>
      </c>
      <c r="U88" s="22">
        <v>17</v>
      </c>
      <c r="V88" s="2">
        <v>738432000</v>
      </c>
      <c r="W88" s="22" t="s">
        <v>18</v>
      </c>
      <c r="X88" s="17">
        <f t="shared" si="50"/>
        <v>43437176.470588237</v>
      </c>
      <c r="Y88" s="28">
        <f t="shared" si="51"/>
        <v>120.8877596624981</v>
      </c>
      <c r="Z88" s="22"/>
    </row>
    <row r="89" spans="1:26" ht="22.15" customHeight="1">
      <c r="A89" s="22" t="s">
        <v>3</v>
      </c>
      <c r="B89" s="22">
        <v>2</v>
      </c>
      <c r="C89" s="2">
        <v>67080000</v>
      </c>
      <c r="D89" s="22" t="s">
        <v>18</v>
      </c>
      <c r="E89" s="17">
        <f t="shared" si="52"/>
        <v>33540000</v>
      </c>
      <c r="F89" s="22">
        <v>2</v>
      </c>
      <c r="G89" s="100">
        <v>75744000</v>
      </c>
      <c r="H89" s="22" t="s">
        <v>18</v>
      </c>
      <c r="I89" s="17">
        <f t="shared" si="45"/>
        <v>37872000</v>
      </c>
      <c r="J89" s="28">
        <f t="shared" si="53"/>
        <v>112.91592128801432</v>
      </c>
      <c r="K89" s="22">
        <v>2</v>
      </c>
      <c r="L89" s="2">
        <v>72792000</v>
      </c>
      <c r="M89" s="22" t="s">
        <v>18</v>
      </c>
      <c r="N89" s="17">
        <f t="shared" si="46"/>
        <v>36396000</v>
      </c>
      <c r="O89" s="28">
        <f t="shared" si="47"/>
        <v>96.102661596958171</v>
      </c>
      <c r="P89" s="22">
        <v>2</v>
      </c>
      <c r="Q89" s="2">
        <v>75504000</v>
      </c>
      <c r="R89" s="22" t="s">
        <v>18</v>
      </c>
      <c r="S89" s="17">
        <f t="shared" si="48"/>
        <v>37752000</v>
      </c>
      <c r="T89" s="28">
        <f t="shared" si="49"/>
        <v>103.72568414111441</v>
      </c>
      <c r="U89" s="22">
        <v>2</v>
      </c>
      <c r="V89" s="2">
        <v>79440000</v>
      </c>
      <c r="W89" s="22" t="s">
        <v>18</v>
      </c>
      <c r="X89" s="17">
        <f t="shared" si="50"/>
        <v>39720000</v>
      </c>
      <c r="Y89" s="28">
        <f t="shared" si="51"/>
        <v>105.21296884933248</v>
      </c>
      <c r="Z89" s="22"/>
    </row>
    <row r="90" spans="1:26" ht="22.15" customHeight="1">
      <c r="A90" s="22" t="s">
        <v>9</v>
      </c>
      <c r="B90" s="22">
        <v>4</v>
      </c>
      <c r="C90" s="2">
        <v>106680000</v>
      </c>
      <c r="D90" s="22" t="s">
        <v>16</v>
      </c>
      <c r="E90" s="17">
        <f t="shared" si="52"/>
        <v>26670000</v>
      </c>
      <c r="F90" s="22">
        <v>4</v>
      </c>
      <c r="G90" s="100">
        <v>117348000</v>
      </c>
      <c r="H90" s="22" t="s">
        <v>16</v>
      </c>
      <c r="I90" s="17">
        <f t="shared" si="45"/>
        <v>29337000</v>
      </c>
      <c r="J90" s="28">
        <f t="shared" si="53"/>
        <v>110</v>
      </c>
      <c r="K90" s="22">
        <v>4</v>
      </c>
      <c r="L90" s="2">
        <v>117348000</v>
      </c>
      <c r="M90" s="22" t="s">
        <v>16</v>
      </c>
      <c r="N90" s="17">
        <f t="shared" si="46"/>
        <v>29337000</v>
      </c>
      <c r="O90" s="28">
        <f t="shared" si="47"/>
        <v>100</v>
      </c>
      <c r="P90" s="22">
        <v>4</v>
      </c>
      <c r="Q90" s="2">
        <v>123203000</v>
      </c>
      <c r="R90" s="22" t="s">
        <v>16</v>
      </c>
      <c r="S90" s="17">
        <f t="shared" si="48"/>
        <v>30800750</v>
      </c>
      <c r="T90" s="28">
        <f t="shared" si="49"/>
        <v>104.98943313903943</v>
      </c>
      <c r="U90" s="22">
        <v>4</v>
      </c>
      <c r="V90" s="2">
        <v>133188000</v>
      </c>
      <c r="W90" s="22" t="s">
        <v>18</v>
      </c>
      <c r="X90" s="17">
        <f t="shared" si="50"/>
        <v>33297000</v>
      </c>
      <c r="Y90" s="28">
        <f t="shared" si="51"/>
        <v>108.10451044211585</v>
      </c>
      <c r="Z90" s="22"/>
    </row>
    <row r="91" spans="1:26" ht="22.15" customHeight="1">
      <c r="A91" s="22" t="s">
        <v>4</v>
      </c>
      <c r="B91" s="22">
        <v>10</v>
      </c>
      <c r="C91" s="2">
        <v>271981000</v>
      </c>
      <c r="D91" s="22" t="s">
        <v>18</v>
      </c>
      <c r="E91" s="17">
        <f t="shared" si="52"/>
        <v>27198100</v>
      </c>
      <c r="F91" s="22">
        <v>10</v>
      </c>
      <c r="G91" s="100">
        <v>279400000</v>
      </c>
      <c r="H91" s="22" t="s">
        <v>18</v>
      </c>
      <c r="I91" s="17">
        <f t="shared" si="45"/>
        <v>27940000</v>
      </c>
      <c r="J91" s="28">
        <f t="shared" si="53"/>
        <v>102.72776407175502</v>
      </c>
      <c r="K91" s="22">
        <v>10</v>
      </c>
      <c r="L91" s="2">
        <v>279400000</v>
      </c>
      <c r="M91" s="22" t="s">
        <v>18</v>
      </c>
      <c r="N91" s="17">
        <f t="shared" si="46"/>
        <v>27940000</v>
      </c>
      <c r="O91" s="28">
        <f t="shared" si="47"/>
        <v>100</v>
      </c>
      <c r="P91" s="22">
        <v>11</v>
      </c>
      <c r="Q91" s="2">
        <v>285360000</v>
      </c>
      <c r="R91" s="22" t="s">
        <v>16</v>
      </c>
      <c r="S91" s="17">
        <f t="shared" si="48"/>
        <v>25941818.181818184</v>
      </c>
      <c r="T91" s="28">
        <f t="shared" si="49"/>
        <v>92.848311316457355</v>
      </c>
      <c r="U91" s="22">
        <v>11</v>
      </c>
      <c r="V91" s="2">
        <v>285360000</v>
      </c>
      <c r="W91" s="22" t="s">
        <v>16</v>
      </c>
      <c r="X91" s="17">
        <f t="shared" si="50"/>
        <v>25941818.181818184</v>
      </c>
      <c r="Y91" s="28">
        <f t="shared" si="51"/>
        <v>100</v>
      </c>
      <c r="Z91" s="22"/>
    </row>
    <row r="92" spans="1:26" ht="22.15" customHeight="1">
      <c r="A92" s="22" t="s">
        <v>5</v>
      </c>
      <c r="B92" s="22">
        <v>2</v>
      </c>
      <c r="C92" s="2">
        <v>49200000</v>
      </c>
      <c r="D92" s="22" t="s">
        <v>25</v>
      </c>
      <c r="E92" s="17">
        <f t="shared" si="52"/>
        <v>24600000</v>
      </c>
      <c r="F92" s="22">
        <v>2</v>
      </c>
      <c r="G92" s="100">
        <v>52050000</v>
      </c>
      <c r="H92" s="22" t="s">
        <v>25</v>
      </c>
      <c r="I92" s="17">
        <f t="shared" si="45"/>
        <v>26025000</v>
      </c>
      <c r="J92" s="28">
        <f t="shared" si="53"/>
        <v>105.79268292682927</v>
      </c>
      <c r="K92" s="22">
        <v>2</v>
      </c>
      <c r="L92" s="2">
        <v>57600000</v>
      </c>
      <c r="M92" s="22" t="s">
        <v>16</v>
      </c>
      <c r="N92" s="17">
        <f t="shared" si="46"/>
        <v>28800000</v>
      </c>
      <c r="O92" s="28">
        <f t="shared" si="47"/>
        <v>110.66282420749279</v>
      </c>
      <c r="P92" s="22">
        <v>2</v>
      </c>
      <c r="Q92" s="2">
        <v>57600000</v>
      </c>
      <c r="R92" s="22" t="s">
        <v>16</v>
      </c>
      <c r="S92" s="17">
        <f t="shared" si="48"/>
        <v>28800000</v>
      </c>
      <c r="T92" s="28">
        <f t="shared" si="49"/>
        <v>100</v>
      </c>
      <c r="U92" s="22">
        <v>2</v>
      </c>
      <c r="V92" s="2">
        <v>69600000</v>
      </c>
      <c r="W92" s="22" t="s">
        <v>16</v>
      </c>
      <c r="X92" s="17">
        <f t="shared" si="50"/>
        <v>34800000</v>
      </c>
      <c r="Y92" s="28">
        <f t="shared" si="51"/>
        <v>120.83333333333333</v>
      </c>
      <c r="Z92" s="22"/>
    </row>
    <row r="93" spans="1:26" ht="22.15" customHeight="1">
      <c r="A93" s="22"/>
      <c r="B93" s="22"/>
      <c r="C93" s="207"/>
      <c r="D93" s="22"/>
      <c r="E93" s="17"/>
      <c r="F93" s="22"/>
      <c r="G93" s="100"/>
      <c r="H93" s="22"/>
      <c r="I93" s="17"/>
      <c r="J93" s="28"/>
      <c r="K93" s="22"/>
      <c r="L93" s="2"/>
      <c r="M93" s="22"/>
      <c r="N93" s="17"/>
      <c r="O93" s="28"/>
      <c r="P93" s="22"/>
      <c r="Q93" s="2"/>
      <c r="R93" s="22"/>
      <c r="S93" s="17"/>
      <c r="T93" s="28"/>
      <c r="U93" s="22"/>
      <c r="V93" s="2"/>
      <c r="W93" s="22"/>
      <c r="X93" s="17"/>
      <c r="Y93" s="28"/>
      <c r="Z93" s="22"/>
    </row>
    <row r="94" spans="1:26" ht="22.15" customHeight="1">
      <c r="A94" s="4" t="s">
        <v>132</v>
      </c>
      <c r="B94" s="22">
        <v>30</v>
      </c>
      <c r="C94" s="68">
        <v>1219000000</v>
      </c>
      <c r="D94" s="22" t="s">
        <v>96</v>
      </c>
      <c r="E94" s="17">
        <f t="shared" si="52"/>
        <v>40633333.333333336</v>
      </c>
      <c r="F94" s="22">
        <v>30</v>
      </c>
      <c r="G94" s="102">
        <v>1480000000</v>
      </c>
      <c r="H94" s="22" t="s">
        <v>96</v>
      </c>
      <c r="I94" s="17">
        <f t="shared" si="45"/>
        <v>49333333.333333336</v>
      </c>
      <c r="J94" s="28">
        <f t="shared" si="53"/>
        <v>121.41099261689911</v>
      </c>
      <c r="K94" s="22">
        <v>30</v>
      </c>
      <c r="L94" s="69">
        <v>1417000000</v>
      </c>
      <c r="M94" s="22" t="s">
        <v>96</v>
      </c>
      <c r="N94" s="17">
        <f t="shared" si="46"/>
        <v>47233333.333333336</v>
      </c>
      <c r="O94" s="28">
        <f t="shared" si="47"/>
        <v>95.743243243243256</v>
      </c>
      <c r="P94" s="22">
        <v>30</v>
      </c>
      <c r="Q94" s="69">
        <v>1430000000</v>
      </c>
      <c r="R94" s="22" t="s">
        <v>96</v>
      </c>
      <c r="S94" s="17">
        <f t="shared" si="48"/>
        <v>47666666.666666664</v>
      </c>
      <c r="T94" s="28">
        <f t="shared" si="49"/>
        <v>100.91743119266053</v>
      </c>
      <c r="U94" s="22">
        <v>30</v>
      </c>
      <c r="V94" s="69">
        <v>1629000000</v>
      </c>
      <c r="W94" s="22" t="s">
        <v>96</v>
      </c>
      <c r="X94" s="17">
        <f t="shared" si="50"/>
        <v>54300000</v>
      </c>
      <c r="Y94" s="28">
        <f t="shared" si="51"/>
        <v>113.91608391608392</v>
      </c>
      <c r="Z94" s="22"/>
    </row>
    <row r="95" spans="1:26" ht="22.15" customHeight="1">
      <c r="A95" s="22" t="s">
        <v>175</v>
      </c>
      <c r="B95" s="22">
        <v>8</v>
      </c>
      <c r="C95" s="70">
        <v>220422000</v>
      </c>
      <c r="D95" s="22" t="s">
        <v>96</v>
      </c>
      <c r="E95" s="17">
        <f t="shared" si="52"/>
        <v>27552750</v>
      </c>
      <c r="F95" s="22">
        <v>8</v>
      </c>
      <c r="G95" s="103">
        <v>229016000</v>
      </c>
      <c r="H95" s="22" t="s">
        <v>96</v>
      </c>
      <c r="I95" s="17">
        <f t="shared" si="45"/>
        <v>28627000</v>
      </c>
      <c r="J95" s="28">
        <f t="shared" si="53"/>
        <v>103.89888486630191</v>
      </c>
      <c r="K95" s="22">
        <v>7</v>
      </c>
      <c r="L95" s="70">
        <v>174045000</v>
      </c>
      <c r="M95" s="22" t="s">
        <v>96</v>
      </c>
      <c r="N95" s="17">
        <f t="shared" si="46"/>
        <v>24863571.428571429</v>
      </c>
      <c r="O95" s="28">
        <f t="shared" si="47"/>
        <v>86.853569806725915</v>
      </c>
      <c r="P95" s="22">
        <v>8</v>
      </c>
      <c r="Q95" s="70">
        <v>223083000</v>
      </c>
      <c r="R95" s="22" t="s">
        <v>96</v>
      </c>
      <c r="S95" s="17">
        <f t="shared" si="48"/>
        <v>27885375</v>
      </c>
      <c r="T95" s="28">
        <f t="shared" si="49"/>
        <v>112.15353787813497</v>
      </c>
      <c r="U95" s="22">
        <v>9</v>
      </c>
      <c r="V95" s="70">
        <v>270179000</v>
      </c>
      <c r="W95" s="22" t="s">
        <v>96</v>
      </c>
      <c r="X95" s="17">
        <f t="shared" si="50"/>
        <v>30019888.888888888</v>
      </c>
      <c r="Y95" s="28">
        <f t="shared" si="51"/>
        <v>107.65459990725923</v>
      </c>
      <c r="Z95" s="22"/>
    </row>
    <row r="96" spans="1:26" ht="22.15" customHeight="1">
      <c r="A96" s="22" t="s">
        <v>176</v>
      </c>
      <c r="B96" s="22">
        <v>8</v>
      </c>
      <c r="C96" s="69">
        <v>244000000</v>
      </c>
      <c r="D96" s="22" t="s">
        <v>96</v>
      </c>
      <c r="E96" s="17">
        <f t="shared" si="52"/>
        <v>30500000</v>
      </c>
      <c r="F96" s="22">
        <v>8</v>
      </c>
      <c r="G96" s="104">
        <v>260000000</v>
      </c>
      <c r="H96" s="22" t="s">
        <v>96</v>
      </c>
      <c r="I96" s="17">
        <f t="shared" si="45"/>
        <v>32500000</v>
      </c>
      <c r="J96" s="28">
        <f t="shared" si="53"/>
        <v>106.55737704918033</v>
      </c>
      <c r="K96" s="22">
        <v>8</v>
      </c>
      <c r="L96" s="69">
        <v>260000000</v>
      </c>
      <c r="M96" s="22" t="s">
        <v>96</v>
      </c>
      <c r="N96" s="17">
        <f t="shared" si="46"/>
        <v>32500000</v>
      </c>
      <c r="O96" s="28">
        <f t="shared" si="47"/>
        <v>100</v>
      </c>
      <c r="P96" s="22">
        <v>8</v>
      </c>
      <c r="Q96" s="69">
        <v>280000000</v>
      </c>
      <c r="R96" s="22" t="s">
        <v>96</v>
      </c>
      <c r="S96" s="17">
        <f t="shared" si="48"/>
        <v>35000000</v>
      </c>
      <c r="T96" s="28">
        <f t="shared" si="49"/>
        <v>107.69230769230769</v>
      </c>
      <c r="U96" s="22">
        <v>8</v>
      </c>
      <c r="V96" s="2">
        <v>300000000</v>
      </c>
      <c r="W96" s="22" t="s">
        <v>96</v>
      </c>
      <c r="X96" s="17">
        <f t="shared" si="50"/>
        <v>37500000</v>
      </c>
      <c r="Y96" s="28">
        <f t="shared" si="51"/>
        <v>107.14285714285714</v>
      </c>
      <c r="Z96" s="22"/>
    </row>
    <row r="97" spans="1:26" ht="22.15" customHeight="1">
      <c r="A97" s="22" t="s">
        <v>180</v>
      </c>
      <c r="B97" s="22">
        <v>5</v>
      </c>
      <c r="C97" s="70">
        <v>98000000</v>
      </c>
      <c r="D97" s="22" t="s">
        <v>96</v>
      </c>
      <c r="E97" s="17">
        <f t="shared" si="52"/>
        <v>19600000</v>
      </c>
      <c r="F97" s="22">
        <v>5</v>
      </c>
      <c r="G97" s="105">
        <v>130000000</v>
      </c>
      <c r="H97" s="22" t="s">
        <v>96</v>
      </c>
      <c r="I97" s="17">
        <f t="shared" si="45"/>
        <v>26000000</v>
      </c>
      <c r="J97" s="28">
        <f t="shared" si="53"/>
        <v>132.65306122448979</v>
      </c>
      <c r="K97" s="22">
        <v>6</v>
      </c>
      <c r="L97" s="25">
        <v>160000000</v>
      </c>
      <c r="M97" s="22" t="s">
        <v>96</v>
      </c>
      <c r="N97" s="17">
        <f t="shared" si="46"/>
        <v>26666666.666666668</v>
      </c>
      <c r="O97" s="28">
        <f t="shared" si="47"/>
        <v>102.56410256410258</v>
      </c>
      <c r="P97" s="22">
        <v>6</v>
      </c>
      <c r="Q97" s="69">
        <v>200000000</v>
      </c>
      <c r="R97" s="22" t="s">
        <v>96</v>
      </c>
      <c r="S97" s="17">
        <f t="shared" si="48"/>
        <v>33333333.333333332</v>
      </c>
      <c r="T97" s="28">
        <f t="shared" si="49"/>
        <v>124.99999999999999</v>
      </c>
      <c r="U97" s="22">
        <v>6</v>
      </c>
      <c r="V97" s="2">
        <v>200000000</v>
      </c>
      <c r="W97" s="22" t="s">
        <v>96</v>
      </c>
      <c r="X97" s="17">
        <f t="shared" si="50"/>
        <v>33333333.333333332</v>
      </c>
      <c r="Y97" s="28">
        <f t="shared" si="51"/>
        <v>100</v>
      </c>
      <c r="Z97" s="22"/>
    </row>
    <row r="98" spans="1:26" ht="22.15" customHeight="1">
      <c r="A98" s="22" t="s">
        <v>181</v>
      </c>
      <c r="B98" s="22">
        <v>5</v>
      </c>
      <c r="C98" s="70">
        <v>148020000</v>
      </c>
      <c r="D98" s="22" t="s">
        <v>96</v>
      </c>
      <c r="E98" s="17">
        <f t="shared" si="52"/>
        <v>29604000</v>
      </c>
      <c r="F98" s="22">
        <v>6</v>
      </c>
      <c r="G98" s="105">
        <v>174320000</v>
      </c>
      <c r="H98" s="22" t="s">
        <v>96</v>
      </c>
      <c r="I98" s="17">
        <f t="shared" si="45"/>
        <v>29053333.333333332</v>
      </c>
      <c r="J98" s="28">
        <f t="shared" si="53"/>
        <v>98.139891005719932</v>
      </c>
      <c r="K98" s="22">
        <v>6</v>
      </c>
      <c r="L98" s="25">
        <v>158282000</v>
      </c>
      <c r="M98" s="22" t="s">
        <v>96</v>
      </c>
      <c r="N98" s="17">
        <f t="shared" si="46"/>
        <v>26380333.333333332</v>
      </c>
      <c r="O98" s="28">
        <f t="shared" si="47"/>
        <v>90.799678751720961</v>
      </c>
      <c r="P98" s="22">
        <v>6</v>
      </c>
      <c r="Q98" s="70">
        <v>174744000</v>
      </c>
      <c r="R98" s="22" t="s">
        <v>96</v>
      </c>
      <c r="S98" s="17">
        <f t="shared" si="48"/>
        <v>29124000</v>
      </c>
      <c r="T98" s="28">
        <f t="shared" si="49"/>
        <v>110.40042455869903</v>
      </c>
      <c r="U98" s="22">
        <v>6</v>
      </c>
      <c r="V98" s="70">
        <v>211803000</v>
      </c>
      <c r="W98" s="22" t="s">
        <v>96</v>
      </c>
      <c r="X98" s="17">
        <f t="shared" si="50"/>
        <v>35300500</v>
      </c>
      <c r="Y98" s="28">
        <f t="shared" si="51"/>
        <v>121.20759511056174</v>
      </c>
      <c r="Z98" s="22"/>
    </row>
    <row r="99" spans="1:26" ht="22.15" customHeight="1">
      <c r="A99" s="22" t="s">
        <v>182</v>
      </c>
      <c r="B99" s="22">
        <v>5</v>
      </c>
      <c r="C99" s="70">
        <v>180000000</v>
      </c>
      <c r="D99" s="22" t="s">
        <v>96</v>
      </c>
      <c r="E99" s="17">
        <f t="shared" si="52"/>
        <v>36000000</v>
      </c>
      <c r="F99" s="22">
        <v>5</v>
      </c>
      <c r="G99" s="105">
        <v>185000000</v>
      </c>
      <c r="H99" s="22" t="s">
        <v>96</v>
      </c>
      <c r="I99" s="17">
        <f t="shared" si="45"/>
        <v>37000000</v>
      </c>
      <c r="J99" s="28">
        <f t="shared" si="53"/>
        <v>102.77777777777777</v>
      </c>
      <c r="K99" s="22">
        <v>5</v>
      </c>
      <c r="L99" s="70">
        <v>185000000</v>
      </c>
      <c r="M99" s="22" t="s">
        <v>96</v>
      </c>
      <c r="N99" s="17">
        <f t="shared" si="46"/>
        <v>37000000</v>
      </c>
      <c r="O99" s="28">
        <f t="shared" si="47"/>
        <v>100</v>
      </c>
      <c r="P99" s="22">
        <v>5</v>
      </c>
      <c r="Q99" s="25">
        <v>210000000</v>
      </c>
      <c r="R99" s="22" t="s">
        <v>96</v>
      </c>
      <c r="S99" s="17">
        <f t="shared" si="48"/>
        <v>42000000</v>
      </c>
      <c r="T99" s="28">
        <f t="shared" si="49"/>
        <v>113.51351351351352</v>
      </c>
      <c r="U99" s="22">
        <v>6</v>
      </c>
      <c r="V99" s="70">
        <v>235000000</v>
      </c>
      <c r="W99" s="22" t="s">
        <v>96</v>
      </c>
      <c r="X99" s="17">
        <f t="shared" si="50"/>
        <v>39166666.666666664</v>
      </c>
      <c r="Y99" s="28">
        <f t="shared" si="51"/>
        <v>93.253968253968253</v>
      </c>
      <c r="Z99" s="22"/>
    </row>
    <row r="100" spans="1:26" ht="22.15" customHeight="1">
      <c r="A100" s="22"/>
      <c r="B100" s="22"/>
      <c r="C100" s="70"/>
      <c r="D100" s="22"/>
      <c r="E100" s="17"/>
      <c r="F100" s="22"/>
      <c r="G100" s="105"/>
      <c r="H100" s="22"/>
      <c r="I100" s="17"/>
      <c r="J100" s="28"/>
      <c r="K100" s="22"/>
      <c r="L100" s="70"/>
      <c r="M100" s="22"/>
      <c r="N100" s="17"/>
      <c r="O100" s="28"/>
      <c r="P100" s="22"/>
      <c r="Q100" s="25"/>
      <c r="R100" s="22"/>
      <c r="S100" s="17"/>
      <c r="T100" s="28"/>
      <c r="U100" s="22"/>
      <c r="V100" s="70"/>
      <c r="W100" s="22"/>
      <c r="X100" s="17"/>
      <c r="Y100" s="28"/>
      <c r="Z100" s="22"/>
    </row>
    <row r="101" spans="1:26" ht="22.15" customHeight="1">
      <c r="A101" s="4" t="s">
        <v>133</v>
      </c>
      <c r="B101" s="22">
        <v>32</v>
      </c>
      <c r="C101" s="2">
        <v>1066519000</v>
      </c>
      <c r="D101" s="22"/>
      <c r="E101" s="17">
        <f t="shared" si="52"/>
        <v>33328718.75</v>
      </c>
      <c r="F101" s="22">
        <v>32</v>
      </c>
      <c r="G101" s="100">
        <v>1071525000</v>
      </c>
      <c r="H101" s="22"/>
      <c r="I101" s="17">
        <f t="shared" si="45"/>
        <v>33485156.25</v>
      </c>
      <c r="J101" s="28">
        <f t="shared" si="53"/>
        <v>100.46937747944482</v>
      </c>
      <c r="K101" s="22">
        <v>32</v>
      </c>
      <c r="L101" s="2">
        <v>1132943000</v>
      </c>
      <c r="M101" s="22"/>
      <c r="N101" s="17">
        <f t="shared" si="46"/>
        <v>35404468.75</v>
      </c>
      <c r="O101" s="28">
        <f t="shared" si="47"/>
        <v>105.7318308018945</v>
      </c>
      <c r="P101" s="22">
        <v>31.5</v>
      </c>
      <c r="Q101" s="2">
        <v>1178319000</v>
      </c>
      <c r="R101" s="22"/>
      <c r="S101" s="17">
        <f t="shared" si="48"/>
        <v>37406952.380952381</v>
      </c>
      <c r="T101" s="28">
        <f t="shared" si="49"/>
        <v>105.6560194282039</v>
      </c>
      <c r="U101" s="2">
        <v>31</v>
      </c>
      <c r="V101" s="25">
        <v>1247382000</v>
      </c>
      <c r="W101" s="22"/>
      <c r="X101" s="17">
        <f t="shared" si="50"/>
        <v>40238129.032258064</v>
      </c>
      <c r="Y101" s="28">
        <f t="shared" si="51"/>
        <v>107.5685841029576</v>
      </c>
      <c r="Z101" s="22"/>
    </row>
    <row r="102" spans="1:26" ht="22.15" customHeight="1">
      <c r="A102" s="22"/>
      <c r="B102" s="22"/>
      <c r="C102" s="2"/>
      <c r="D102" s="22"/>
      <c r="E102" s="17"/>
      <c r="F102" s="22"/>
      <c r="G102" s="100"/>
      <c r="H102" s="22"/>
      <c r="I102" s="17"/>
      <c r="J102" s="28"/>
      <c r="K102" s="22"/>
      <c r="L102" s="2"/>
      <c r="M102" s="22"/>
      <c r="N102" s="17"/>
      <c r="O102" s="28"/>
      <c r="P102" s="22"/>
      <c r="Q102" s="2"/>
      <c r="R102" s="22"/>
      <c r="S102" s="17"/>
      <c r="T102" s="28"/>
      <c r="U102" s="2"/>
      <c r="V102" s="22"/>
      <c r="W102" s="22"/>
      <c r="X102" s="17"/>
      <c r="Y102" s="28"/>
      <c r="Z102" s="22"/>
    </row>
    <row r="103" spans="1:26" ht="22.15" customHeight="1">
      <c r="A103" s="4" t="s">
        <v>31</v>
      </c>
      <c r="B103" s="22">
        <v>30</v>
      </c>
      <c r="C103" s="31">
        <v>1020000000</v>
      </c>
      <c r="D103" s="22" t="s">
        <v>46</v>
      </c>
      <c r="E103" s="17">
        <f t="shared" si="52"/>
        <v>34000000</v>
      </c>
      <c r="F103" s="32">
        <v>30</v>
      </c>
      <c r="G103" s="106">
        <v>1040000000</v>
      </c>
      <c r="H103" s="22" t="s">
        <v>46</v>
      </c>
      <c r="I103" s="17">
        <f t="shared" si="45"/>
        <v>34666666.666666664</v>
      </c>
      <c r="J103" s="28">
        <f t="shared" si="53"/>
        <v>101.96078431372548</v>
      </c>
      <c r="K103" s="107">
        <v>30</v>
      </c>
      <c r="L103" s="108">
        <v>1075008000</v>
      </c>
      <c r="M103" s="22" t="s">
        <v>46</v>
      </c>
      <c r="N103" s="17">
        <f t="shared" ref="N103:N123" si="54">L103/K103</f>
        <v>35833600</v>
      </c>
      <c r="O103" s="28">
        <f t="shared" ref="O103:O123" si="55">(N103*100)/I103</f>
        <v>103.36615384615385</v>
      </c>
      <c r="P103" s="107">
        <v>52</v>
      </c>
      <c r="Q103" s="108">
        <v>2545741000</v>
      </c>
      <c r="R103" s="22" t="s">
        <v>46</v>
      </c>
      <c r="S103" s="17">
        <f t="shared" ref="S103:S125" si="56">Q103/P103</f>
        <v>48956557.692307696</v>
      </c>
      <c r="T103" s="28">
        <f t="shared" ref="T103:T123" si="57">(S103*100)/N103</f>
        <v>136.62193497808676</v>
      </c>
      <c r="U103" s="107">
        <v>52</v>
      </c>
      <c r="V103" s="108">
        <v>2556393000</v>
      </c>
      <c r="W103" s="22" t="s">
        <v>46</v>
      </c>
      <c r="X103" s="17">
        <f t="shared" ref="X103:X125" si="58">V103/U103</f>
        <v>49161403.846153848</v>
      </c>
      <c r="Y103" s="28">
        <f t="shared" ref="Y103:Y125" si="59">(X103*100)/S103</f>
        <v>100.41842434088936</v>
      </c>
      <c r="Z103" s="22"/>
    </row>
    <row r="104" spans="1:26" ht="22.15" customHeight="1">
      <c r="A104" s="22" t="s">
        <v>32</v>
      </c>
      <c r="B104" s="32">
        <v>18</v>
      </c>
      <c r="C104" s="31">
        <v>269835000</v>
      </c>
      <c r="D104" s="22" t="s">
        <v>46</v>
      </c>
      <c r="E104" s="17">
        <f t="shared" si="52"/>
        <v>14990833.333333334</v>
      </c>
      <c r="F104" s="32">
        <v>19</v>
      </c>
      <c r="G104" s="106">
        <v>319916000</v>
      </c>
      <c r="H104" s="22" t="s">
        <v>46</v>
      </c>
      <c r="I104" s="17">
        <f t="shared" si="45"/>
        <v>16837684.210526317</v>
      </c>
      <c r="J104" s="28">
        <f t="shared" si="53"/>
        <v>112.31986798950237</v>
      </c>
      <c r="K104" s="107">
        <v>19</v>
      </c>
      <c r="L104" s="108">
        <v>359592000</v>
      </c>
      <c r="M104" s="22" t="s">
        <v>46</v>
      </c>
      <c r="N104" s="17">
        <f t="shared" si="54"/>
        <v>18925894.736842107</v>
      </c>
      <c r="O104" s="28">
        <f t="shared" si="55"/>
        <v>112.40200552645069</v>
      </c>
      <c r="P104" s="107">
        <v>19</v>
      </c>
      <c r="Q104" s="108">
        <v>386712000</v>
      </c>
      <c r="R104" s="22" t="s">
        <v>46</v>
      </c>
      <c r="S104" s="17">
        <f t="shared" si="56"/>
        <v>20353263.157894738</v>
      </c>
      <c r="T104" s="28">
        <f t="shared" si="57"/>
        <v>107.541880798238</v>
      </c>
      <c r="U104" s="107">
        <v>18</v>
      </c>
      <c r="V104" s="108">
        <v>395497000</v>
      </c>
      <c r="W104" s="22" t="s">
        <v>46</v>
      </c>
      <c r="X104" s="17">
        <f t="shared" si="58"/>
        <v>21972055.555555556</v>
      </c>
      <c r="Y104" s="28">
        <f t="shared" si="59"/>
        <v>107.95347844275729</v>
      </c>
      <c r="Z104" s="22"/>
    </row>
    <row r="105" spans="1:26" ht="22.15" customHeight="1">
      <c r="A105" s="22" t="s">
        <v>33</v>
      </c>
      <c r="B105" s="32">
        <v>4</v>
      </c>
      <c r="C105" s="31">
        <v>150000000</v>
      </c>
      <c r="D105" s="22" t="s">
        <v>46</v>
      </c>
      <c r="E105" s="17">
        <f t="shared" si="52"/>
        <v>37500000</v>
      </c>
      <c r="F105" s="32">
        <v>4</v>
      </c>
      <c r="G105" s="106">
        <v>190000000</v>
      </c>
      <c r="H105" s="22" t="s">
        <v>46</v>
      </c>
      <c r="I105" s="17">
        <f t="shared" si="45"/>
        <v>47500000</v>
      </c>
      <c r="J105" s="28">
        <f t="shared" si="53"/>
        <v>126.66666666666667</v>
      </c>
      <c r="K105" s="107">
        <v>5</v>
      </c>
      <c r="L105" s="108">
        <v>200000000</v>
      </c>
      <c r="M105" s="22" t="s">
        <v>46</v>
      </c>
      <c r="N105" s="17">
        <f t="shared" si="54"/>
        <v>40000000</v>
      </c>
      <c r="O105" s="28">
        <f t="shared" si="55"/>
        <v>84.21052631578948</v>
      </c>
      <c r="P105" s="107">
        <v>5</v>
      </c>
      <c r="Q105" s="108">
        <v>250074000</v>
      </c>
      <c r="R105" s="22" t="s">
        <v>46</v>
      </c>
      <c r="S105" s="17">
        <f t="shared" si="56"/>
        <v>50014800</v>
      </c>
      <c r="T105" s="28">
        <f t="shared" si="57"/>
        <v>125.03700000000001</v>
      </c>
      <c r="U105" s="107">
        <v>5</v>
      </c>
      <c r="V105" s="108">
        <v>265820000</v>
      </c>
      <c r="W105" s="22" t="s">
        <v>46</v>
      </c>
      <c r="X105" s="17">
        <f t="shared" si="58"/>
        <v>53164000</v>
      </c>
      <c r="Y105" s="28">
        <f t="shared" si="59"/>
        <v>106.29653622527732</v>
      </c>
      <c r="Z105" s="22"/>
    </row>
    <row r="106" spans="1:26" ht="22.15" customHeight="1">
      <c r="A106" s="22" t="s">
        <v>34</v>
      </c>
      <c r="B106" s="32">
        <v>5</v>
      </c>
      <c r="C106" s="31">
        <v>121696000</v>
      </c>
      <c r="D106" s="22" t="s">
        <v>46</v>
      </c>
      <c r="E106" s="17">
        <f t="shared" si="52"/>
        <v>24339200</v>
      </c>
      <c r="F106" s="32">
        <v>5</v>
      </c>
      <c r="G106" s="106">
        <v>130656000</v>
      </c>
      <c r="H106" s="22" t="s">
        <v>46</v>
      </c>
      <c r="I106" s="17">
        <f t="shared" si="45"/>
        <v>26131200</v>
      </c>
      <c r="J106" s="28">
        <f t="shared" si="53"/>
        <v>107.36260846699973</v>
      </c>
      <c r="K106" s="107">
        <v>5</v>
      </c>
      <c r="L106" s="108">
        <v>134771000</v>
      </c>
      <c r="M106" s="22" t="s">
        <v>46</v>
      </c>
      <c r="N106" s="17">
        <f t="shared" si="54"/>
        <v>26954200</v>
      </c>
      <c r="O106" s="28">
        <f t="shared" si="55"/>
        <v>103.14949179524859</v>
      </c>
      <c r="P106" s="107">
        <v>5</v>
      </c>
      <c r="Q106" s="108">
        <v>136337000</v>
      </c>
      <c r="R106" s="22" t="s">
        <v>46</v>
      </c>
      <c r="S106" s="17">
        <f t="shared" si="56"/>
        <v>27267400</v>
      </c>
      <c r="T106" s="28">
        <f t="shared" si="57"/>
        <v>101.16197104718374</v>
      </c>
      <c r="U106" s="107">
        <v>5</v>
      </c>
      <c r="V106" s="108">
        <v>141675000</v>
      </c>
      <c r="W106" s="22" t="s">
        <v>46</v>
      </c>
      <c r="X106" s="17">
        <f t="shared" si="58"/>
        <v>28335000</v>
      </c>
      <c r="Y106" s="28">
        <f t="shared" si="59"/>
        <v>103.91529812156641</v>
      </c>
      <c r="Z106" s="22"/>
    </row>
    <row r="107" spans="1:26" ht="22.15" customHeight="1">
      <c r="A107" s="22" t="s">
        <v>35</v>
      </c>
      <c r="B107" s="32">
        <v>12</v>
      </c>
      <c r="C107" s="31">
        <v>427200000</v>
      </c>
      <c r="D107" s="22" t="s">
        <v>46</v>
      </c>
      <c r="E107" s="17">
        <f t="shared" si="52"/>
        <v>35600000</v>
      </c>
      <c r="F107" s="32">
        <v>12</v>
      </c>
      <c r="G107" s="106">
        <v>450000000</v>
      </c>
      <c r="H107" s="22" t="s">
        <v>46</v>
      </c>
      <c r="I107" s="17">
        <f t="shared" si="45"/>
        <v>37500000</v>
      </c>
      <c r="J107" s="28">
        <f t="shared" si="53"/>
        <v>105.33707865168539</v>
      </c>
      <c r="K107" s="107">
        <v>12</v>
      </c>
      <c r="L107" s="108">
        <v>468000000</v>
      </c>
      <c r="M107" s="22" t="s">
        <v>46</v>
      </c>
      <c r="N107" s="17">
        <f t="shared" si="54"/>
        <v>39000000</v>
      </c>
      <c r="O107" s="28">
        <f t="shared" si="55"/>
        <v>104</v>
      </c>
      <c r="P107" s="107">
        <v>12</v>
      </c>
      <c r="Q107" s="108">
        <v>468000000</v>
      </c>
      <c r="R107" s="22" t="s">
        <v>46</v>
      </c>
      <c r="S107" s="17">
        <f t="shared" si="56"/>
        <v>39000000</v>
      </c>
      <c r="T107" s="28">
        <f t="shared" si="57"/>
        <v>100</v>
      </c>
      <c r="U107" s="107">
        <v>12</v>
      </c>
      <c r="V107" s="108">
        <v>468000000</v>
      </c>
      <c r="W107" s="22" t="s">
        <v>46</v>
      </c>
      <c r="X107" s="17">
        <f t="shared" si="58"/>
        <v>39000000</v>
      </c>
      <c r="Y107" s="28">
        <f t="shared" si="59"/>
        <v>100</v>
      </c>
      <c r="Z107" s="22"/>
    </row>
    <row r="108" spans="1:26" ht="22.15" customHeight="1">
      <c r="A108" s="22" t="s">
        <v>36</v>
      </c>
      <c r="B108" s="32">
        <v>4</v>
      </c>
      <c r="C108" s="31">
        <v>125451000</v>
      </c>
      <c r="D108" s="22" t="s">
        <v>47</v>
      </c>
      <c r="E108" s="17">
        <f t="shared" si="52"/>
        <v>31362750</v>
      </c>
      <c r="F108" s="32">
        <v>4</v>
      </c>
      <c r="G108" s="106">
        <v>138741000</v>
      </c>
      <c r="H108" s="22" t="s">
        <v>47</v>
      </c>
      <c r="I108" s="17">
        <f t="shared" si="45"/>
        <v>34685250</v>
      </c>
      <c r="J108" s="28">
        <f t="shared" si="53"/>
        <v>110.59377765023794</v>
      </c>
      <c r="K108" s="107">
        <v>4</v>
      </c>
      <c r="L108" s="108">
        <v>117865000</v>
      </c>
      <c r="M108" s="22" t="s">
        <v>47</v>
      </c>
      <c r="N108" s="17">
        <f t="shared" si="54"/>
        <v>29466250</v>
      </c>
      <c r="O108" s="28">
        <f t="shared" si="55"/>
        <v>84.953258229362632</v>
      </c>
      <c r="P108" s="107">
        <v>4</v>
      </c>
      <c r="Q108" s="108">
        <v>120095000</v>
      </c>
      <c r="R108" s="22" t="s">
        <v>47</v>
      </c>
      <c r="S108" s="17">
        <f t="shared" si="56"/>
        <v>30023750</v>
      </c>
      <c r="T108" s="28">
        <f t="shared" si="57"/>
        <v>101.89199507911594</v>
      </c>
      <c r="U108" s="107">
        <v>4</v>
      </c>
      <c r="V108" s="108">
        <v>120122000</v>
      </c>
      <c r="W108" s="22" t="s">
        <v>47</v>
      </c>
      <c r="X108" s="17">
        <f t="shared" si="58"/>
        <v>30030500</v>
      </c>
      <c r="Y108" s="28">
        <f t="shared" si="59"/>
        <v>100.02248220159041</v>
      </c>
      <c r="Z108" s="22"/>
    </row>
    <row r="109" spans="1:26" ht="22.15" customHeight="1">
      <c r="A109" s="22" t="s">
        <v>37</v>
      </c>
      <c r="B109" s="32">
        <v>4</v>
      </c>
      <c r="C109" s="31">
        <v>110000000</v>
      </c>
      <c r="D109" s="22" t="s">
        <v>48</v>
      </c>
      <c r="E109" s="17">
        <f t="shared" si="52"/>
        <v>27500000</v>
      </c>
      <c r="F109" s="32">
        <v>4</v>
      </c>
      <c r="G109" s="106">
        <v>110000000</v>
      </c>
      <c r="H109" s="22" t="s">
        <v>48</v>
      </c>
      <c r="I109" s="17">
        <f t="shared" si="45"/>
        <v>27500000</v>
      </c>
      <c r="J109" s="28">
        <f t="shared" si="53"/>
        <v>100</v>
      </c>
      <c r="K109" s="107">
        <v>5</v>
      </c>
      <c r="L109" s="108">
        <v>150000000</v>
      </c>
      <c r="M109" s="22" t="s">
        <v>48</v>
      </c>
      <c r="N109" s="17">
        <f t="shared" si="54"/>
        <v>30000000</v>
      </c>
      <c r="O109" s="28">
        <f t="shared" si="55"/>
        <v>109.09090909090909</v>
      </c>
      <c r="P109" s="107">
        <v>5</v>
      </c>
      <c r="Q109" s="108">
        <v>150000000</v>
      </c>
      <c r="R109" s="22" t="s">
        <v>48</v>
      </c>
      <c r="S109" s="17">
        <f t="shared" si="56"/>
        <v>30000000</v>
      </c>
      <c r="T109" s="28">
        <f t="shared" si="57"/>
        <v>100</v>
      </c>
      <c r="U109" s="107">
        <v>5</v>
      </c>
      <c r="V109" s="108">
        <v>170000000</v>
      </c>
      <c r="W109" s="22" t="s">
        <v>48</v>
      </c>
      <c r="X109" s="17">
        <f t="shared" si="58"/>
        <v>34000000</v>
      </c>
      <c r="Y109" s="28">
        <f t="shared" si="59"/>
        <v>113.33333333333333</v>
      </c>
      <c r="Z109" s="22"/>
    </row>
    <row r="110" spans="1:26" ht="22.15" customHeight="1">
      <c r="A110" s="22" t="s">
        <v>38</v>
      </c>
      <c r="B110" s="32">
        <v>3</v>
      </c>
      <c r="C110" s="31">
        <v>54000000</v>
      </c>
      <c r="D110" s="22" t="s">
        <v>46</v>
      </c>
      <c r="E110" s="17">
        <f t="shared" si="52"/>
        <v>18000000</v>
      </c>
      <c r="F110" s="32">
        <v>4</v>
      </c>
      <c r="G110" s="106">
        <v>92000000</v>
      </c>
      <c r="H110" s="22" t="s">
        <v>46</v>
      </c>
      <c r="I110" s="17">
        <f t="shared" si="45"/>
        <v>23000000</v>
      </c>
      <c r="J110" s="28">
        <f t="shared" si="53"/>
        <v>127.77777777777777</v>
      </c>
      <c r="K110" s="107">
        <v>4</v>
      </c>
      <c r="L110" s="108">
        <v>92000000</v>
      </c>
      <c r="M110" s="22" t="s">
        <v>46</v>
      </c>
      <c r="N110" s="17">
        <f t="shared" si="54"/>
        <v>23000000</v>
      </c>
      <c r="O110" s="28">
        <f t="shared" si="55"/>
        <v>100</v>
      </c>
      <c r="P110" s="107">
        <v>4</v>
      </c>
      <c r="Q110" s="108">
        <v>108000000</v>
      </c>
      <c r="R110" s="22" t="s">
        <v>46</v>
      </c>
      <c r="S110" s="17">
        <f t="shared" si="56"/>
        <v>27000000</v>
      </c>
      <c r="T110" s="28">
        <f t="shared" si="57"/>
        <v>117.39130434782609</v>
      </c>
      <c r="U110" s="107">
        <v>4</v>
      </c>
      <c r="V110" s="108">
        <v>127818000</v>
      </c>
      <c r="W110" s="22" t="s">
        <v>46</v>
      </c>
      <c r="X110" s="17">
        <f t="shared" si="58"/>
        <v>31954500</v>
      </c>
      <c r="Y110" s="28">
        <f t="shared" si="59"/>
        <v>118.35</v>
      </c>
      <c r="Z110" s="22"/>
    </row>
    <row r="111" spans="1:26" ht="22.15" customHeight="1">
      <c r="A111" s="22" t="s">
        <v>39</v>
      </c>
      <c r="B111" s="32">
        <v>4</v>
      </c>
      <c r="C111" s="31">
        <v>77821000</v>
      </c>
      <c r="D111" s="22" t="s">
        <v>49</v>
      </c>
      <c r="E111" s="17">
        <f t="shared" si="52"/>
        <v>19455250</v>
      </c>
      <c r="F111" s="32">
        <v>4</v>
      </c>
      <c r="G111" s="106">
        <v>81280000</v>
      </c>
      <c r="H111" s="22" t="s">
        <v>49</v>
      </c>
      <c r="I111" s="17">
        <f t="shared" si="45"/>
        <v>20320000</v>
      </c>
      <c r="J111" s="28">
        <f t="shared" si="53"/>
        <v>104.44481566672235</v>
      </c>
      <c r="K111" s="107">
        <v>4</v>
      </c>
      <c r="L111" s="108">
        <v>81258000</v>
      </c>
      <c r="M111" s="22" t="s">
        <v>49</v>
      </c>
      <c r="N111" s="17">
        <f t="shared" si="54"/>
        <v>20314500</v>
      </c>
      <c r="O111" s="28">
        <f t="shared" si="55"/>
        <v>99.972933070866148</v>
      </c>
      <c r="P111" s="107">
        <v>4</v>
      </c>
      <c r="Q111" s="108">
        <v>85352000</v>
      </c>
      <c r="R111" s="22" t="s">
        <v>49</v>
      </c>
      <c r="S111" s="17">
        <f t="shared" si="56"/>
        <v>21338000</v>
      </c>
      <c r="T111" s="28">
        <f t="shared" si="57"/>
        <v>105.03827315464324</v>
      </c>
      <c r="U111" s="107">
        <v>4</v>
      </c>
      <c r="V111" s="108">
        <v>85174000</v>
      </c>
      <c r="W111" s="22" t="s">
        <v>49</v>
      </c>
      <c r="X111" s="17">
        <f t="shared" si="58"/>
        <v>21293500</v>
      </c>
      <c r="Y111" s="28">
        <f t="shared" si="59"/>
        <v>99.791451869903455</v>
      </c>
      <c r="Z111" s="22"/>
    </row>
    <row r="112" spans="1:26" ht="22.15" customHeight="1">
      <c r="A112" s="22" t="s">
        <v>40</v>
      </c>
      <c r="B112" s="32">
        <v>3</v>
      </c>
      <c r="C112" s="31">
        <v>85000000</v>
      </c>
      <c r="D112" s="22" t="s">
        <v>46</v>
      </c>
      <c r="E112" s="17">
        <f t="shared" si="52"/>
        <v>28333333.333333332</v>
      </c>
      <c r="F112" s="32">
        <v>3</v>
      </c>
      <c r="G112" s="106">
        <v>85000000</v>
      </c>
      <c r="H112" s="22" t="s">
        <v>46</v>
      </c>
      <c r="I112" s="17">
        <f t="shared" si="45"/>
        <v>28333333.333333332</v>
      </c>
      <c r="J112" s="28">
        <f t="shared" si="53"/>
        <v>100</v>
      </c>
      <c r="K112" s="107">
        <v>3</v>
      </c>
      <c r="L112" s="108">
        <v>90000000</v>
      </c>
      <c r="M112" s="22" t="s">
        <v>46</v>
      </c>
      <c r="N112" s="17">
        <f t="shared" si="54"/>
        <v>30000000</v>
      </c>
      <c r="O112" s="28">
        <f t="shared" si="55"/>
        <v>105.88235294117648</v>
      </c>
      <c r="P112" s="107">
        <v>3</v>
      </c>
      <c r="Q112" s="108">
        <v>90000000</v>
      </c>
      <c r="R112" s="22" t="s">
        <v>46</v>
      </c>
      <c r="S112" s="17">
        <f t="shared" si="56"/>
        <v>30000000</v>
      </c>
      <c r="T112" s="28">
        <f t="shared" si="57"/>
        <v>100</v>
      </c>
      <c r="U112" s="107">
        <v>3</v>
      </c>
      <c r="V112" s="108">
        <v>90000000</v>
      </c>
      <c r="W112" s="22" t="s">
        <v>46</v>
      </c>
      <c r="X112" s="17">
        <f t="shared" si="58"/>
        <v>30000000</v>
      </c>
      <c r="Y112" s="28">
        <f t="shared" si="59"/>
        <v>100</v>
      </c>
      <c r="Z112" s="22"/>
    </row>
    <row r="113" spans="1:26" ht="22.15" customHeight="1">
      <c r="A113" s="22" t="s">
        <v>41</v>
      </c>
      <c r="B113" s="32">
        <v>1</v>
      </c>
      <c r="C113" s="31">
        <v>27400000</v>
      </c>
      <c r="D113" s="22" t="s">
        <v>47</v>
      </c>
      <c r="E113" s="17">
        <f t="shared" si="52"/>
        <v>27400000</v>
      </c>
      <c r="F113" s="32">
        <v>1</v>
      </c>
      <c r="G113" s="106">
        <v>31000000</v>
      </c>
      <c r="H113" s="22" t="s">
        <v>47</v>
      </c>
      <c r="I113" s="17">
        <f t="shared" si="45"/>
        <v>31000000</v>
      </c>
      <c r="J113" s="28">
        <f t="shared" si="53"/>
        <v>113.13868613138686</v>
      </c>
      <c r="K113" s="107">
        <v>1</v>
      </c>
      <c r="L113" s="108">
        <v>30500000</v>
      </c>
      <c r="M113" s="22" t="s">
        <v>47</v>
      </c>
      <c r="N113" s="17">
        <f t="shared" si="54"/>
        <v>30500000</v>
      </c>
      <c r="O113" s="28">
        <f t="shared" si="55"/>
        <v>98.387096774193552</v>
      </c>
      <c r="P113" s="107">
        <v>1</v>
      </c>
      <c r="Q113" s="108">
        <v>28280000</v>
      </c>
      <c r="R113" s="22" t="s">
        <v>47</v>
      </c>
      <c r="S113" s="17">
        <f t="shared" si="56"/>
        <v>28280000</v>
      </c>
      <c r="T113" s="28">
        <f t="shared" si="57"/>
        <v>92.721311475409834</v>
      </c>
      <c r="U113" s="107">
        <v>1</v>
      </c>
      <c r="V113" s="108">
        <v>32000000</v>
      </c>
      <c r="W113" s="22" t="s">
        <v>47</v>
      </c>
      <c r="X113" s="17">
        <f t="shared" si="58"/>
        <v>32000000</v>
      </c>
      <c r="Y113" s="28">
        <f t="shared" si="59"/>
        <v>113.15417256011315</v>
      </c>
      <c r="Z113" s="22"/>
    </row>
    <row r="114" spans="1:26" ht="22.15" customHeight="1">
      <c r="A114" s="22" t="s">
        <v>42</v>
      </c>
      <c r="B114" s="32">
        <v>2</v>
      </c>
      <c r="C114" s="31">
        <v>38400000</v>
      </c>
      <c r="D114" s="22" t="s">
        <v>46</v>
      </c>
      <c r="E114" s="17">
        <f t="shared" si="52"/>
        <v>19200000</v>
      </c>
      <c r="F114" s="32">
        <v>2</v>
      </c>
      <c r="G114" s="106">
        <v>38400000</v>
      </c>
      <c r="H114" s="22" t="s">
        <v>46</v>
      </c>
      <c r="I114" s="17">
        <f t="shared" si="45"/>
        <v>19200000</v>
      </c>
      <c r="J114" s="28">
        <f t="shared" si="53"/>
        <v>100</v>
      </c>
      <c r="K114" s="107">
        <v>3</v>
      </c>
      <c r="L114" s="108">
        <v>60000000</v>
      </c>
      <c r="M114" s="22" t="s">
        <v>46</v>
      </c>
      <c r="N114" s="17">
        <f t="shared" si="54"/>
        <v>20000000</v>
      </c>
      <c r="O114" s="28">
        <f t="shared" si="55"/>
        <v>104.16666666666667</v>
      </c>
      <c r="P114" s="107">
        <v>3</v>
      </c>
      <c r="Q114" s="108">
        <v>60000000</v>
      </c>
      <c r="R114" s="22" t="s">
        <v>46</v>
      </c>
      <c r="S114" s="17">
        <f t="shared" si="56"/>
        <v>20000000</v>
      </c>
      <c r="T114" s="28">
        <f t="shared" si="57"/>
        <v>100</v>
      </c>
      <c r="U114" s="107">
        <v>2</v>
      </c>
      <c r="V114" s="107">
        <v>0</v>
      </c>
      <c r="W114" s="22" t="s">
        <v>46</v>
      </c>
      <c r="X114" s="17">
        <f t="shared" si="58"/>
        <v>0</v>
      </c>
      <c r="Y114" s="28">
        <f t="shared" si="59"/>
        <v>0</v>
      </c>
      <c r="Z114" s="22"/>
    </row>
    <row r="115" spans="1:26" ht="22.15" customHeight="1">
      <c r="A115" s="22" t="s">
        <v>43</v>
      </c>
      <c r="B115" s="32">
        <v>3</v>
      </c>
      <c r="C115" s="31">
        <v>108000000</v>
      </c>
      <c r="D115" s="22" t="s">
        <v>47</v>
      </c>
      <c r="E115" s="17">
        <f t="shared" si="52"/>
        <v>36000000</v>
      </c>
      <c r="F115" s="32">
        <v>3</v>
      </c>
      <c r="G115" s="106">
        <v>130224000</v>
      </c>
      <c r="H115" s="22" t="s">
        <v>47</v>
      </c>
      <c r="I115" s="17">
        <f t="shared" si="45"/>
        <v>43408000</v>
      </c>
      <c r="J115" s="28">
        <f t="shared" si="53"/>
        <v>120.57777777777778</v>
      </c>
      <c r="K115" s="107">
        <v>3</v>
      </c>
      <c r="L115" s="108">
        <v>132000000</v>
      </c>
      <c r="M115" s="22" t="s">
        <v>47</v>
      </c>
      <c r="N115" s="17">
        <f t="shared" si="54"/>
        <v>44000000</v>
      </c>
      <c r="O115" s="28">
        <f t="shared" si="55"/>
        <v>101.36380390711389</v>
      </c>
      <c r="P115" s="107">
        <v>3</v>
      </c>
      <c r="Q115" s="108">
        <v>144000000</v>
      </c>
      <c r="R115" s="22" t="s">
        <v>47</v>
      </c>
      <c r="S115" s="17">
        <f t="shared" si="56"/>
        <v>48000000</v>
      </c>
      <c r="T115" s="28">
        <f t="shared" si="57"/>
        <v>109.09090909090909</v>
      </c>
      <c r="U115" s="107">
        <v>3</v>
      </c>
      <c r="V115" s="108">
        <v>150000000</v>
      </c>
      <c r="W115" s="22" t="s">
        <v>47</v>
      </c>
      <c r="X115" s="17">
        <f t="shared" si="58"/>
        <v>50000000</v>
      </c>
      <c r="Y115" s="28">
        <f t="shared" si="59"/>
        <v>104.16666666666667</v>
      </c>
      <c r="Z115" s="22"/>
    </row>
    <row r="116" spans="1:26" ht="22.15" customHeight="1">
      <c r="A116" s="22" t="s">
        <v>44</v>
      </c>
      <c r="B116" s="32">
        <v>4</v>
      </c>
      <c r="C116" s="31">
        <v>47190000</v>
      </c>
      <c r="D116" s="22" t="s">
        <v>46</v>
      </c>
      <c r="E116" s="17">
        <f t="shared" si="52"/>
        <v>11797500</v>
      </c>
      <c r="F116" s="32">
        <v>4</v>
      </c>
      <c r="G116" s="106">
        <v>50484000</v>
      </c>
      <c r="H116" s="22" t="s">
        <v>46</v>
      </c>
      <c r="I116" s="17">
        <f t="shared" si="45"/>
        <v>12621000</v>
      </c>
      <c r="J116" s="28">
        <f t="shared" si="53"/>
        <v>106.98029243483789</v>
      </c>
      <c r="K116" s="107">
        <v>4</v>
      </c>
      <c r="L116" s="108">
        <v>54630000</v>
      </c>
      <c r="M116" s="22" t="s">
        <v>46</v>
      </c>
      <c r="N116" s="17">
        <f t="shared" si="54"/>
        <v>13657500</v>
      </c>
      <c r="O116" s="28">
        <f t="shared" si="55"/>
        <v>108.21250297123841</v>
      </c>
      <c r="P116" s="107">
        <v>4</v>
      </c>
      <c r="Q116" s="108">
        <v>58200000</v>
      </c>
      <c r="R116" s="22" t="s">
        <v>46</v>
      </c>
      <c r="S116" s="17">
        <f t="shared" si="56"/>
        <v>14550000</v>
      </c>
      <c r="T116" s="28">
        <f t="shared" si="57"/>
        <v>106.53487095002745</v>
      </c>
      <c r="U116" s="107">
        <v>4</v>
      </c>
      <c r="V116" s="108">
        <v>64896000</v>
      </c>
      <c r="W116" s="22" t="s">
        <v>46</v>
      </c>
      <c r="X116" s="17">
        <f t="shared" si="58"/>
        <v>16224000</v>
      </c>
      <c r="Y116" s="28">
        <f t="shared" si="59"/>
        <v>111.50515463917526</v>
      </c>
      <c r="Z116" s="22"/>
    </row>
    <row r="117" spans="1:26" ht="22.15" customHeight="1">
      <c r="A117" s="22" t="s">
        <v>45</v>
      </c>
      <c r="B117" s="32">
        <v>2</v>
      </c>
      <c r="C117" s="31">
        <v>27543000</v>
      </c>
      <c r="D117" s="22" t="s">
        <v>47</v>
      </c>
      <c r="E117" s="17">
        <f t="shared" si="52"/>
        <v>13771500</v>
      </c>
      <c r="F117" s="32">
        <v>2</v>
      </c>
      <c r="G117" s="106">
        <v>28147000</v>
      </c>
      <c r="H117" s="22" t="s">
        <v>47</v>
      </c>
      <c r="I117" s="17">
        <f t="shared" si="45"/>
        <v>14073500</v>
      </c>
      <c r="J117" s="28">
        <f t="shared" si="53"/>
        <v>102.19293468394874</v>
      </c>
      <c r="K117" s="107">
        <v>2</v>
      </c>
      <c r="L117" s="108">
        <v>28147000</v>
      </c>
      <c r="M117" s="22" t="s">
        <v>47</v>
      </c>
      <c r="N117" s="17">
        <f t="shared" si="54"/>
        <v>14073500</v>
      </c>
      <c r="O117" s="28">
        <f t="shared" si="55"/>
        <v>100</v>
      </c>
      <c r="P117" s="107">
        <v>2</v>
      </c>
      <c r="Q117" s="108">
        <v>29428000</v>
      </c>
      <c r="R117" s="22" t="s">
        <v>47</v>
      </c>
      <c r="S117" s="17">
        <f t="shared" si="56"/>
        <v>14714000</v>
      </c>
      <c r="T117" s="28">
        <f t="shared" si="57"/>
        <v>104.55110668987814</v>
      </c>
      <c r="U117" s="107">
        <v>2</v>
      </c>
      <c r="V117" s="108">
        <v>31575000</v>
      </c>
      <c r="W117" s="22" t="s">
        <v>47</v>
      </c>
      <c r="X117" s="17">
        <f t="shared" si="58"/>
        <v>15787500</v>
      </c>
      <c r="Y117" s="28">
        <f t="shared" si="59"/>
        <v>107.29577273345113</v>
      </c>
      <c r="Z117" s="22"/>
    </row>
    <row r="118" spans="1:26" ht="22.15" customHeight="1">
      <c r="A118" s="22"/>
      <c r="B118" s="208"/>
      <c r="C118" s="209"/>
      <c r="D118" s="22"/>
      <c r="E118" s="17"/>
      <c r="F118" s="208"/>
      <c r="G118" s="210"/>
      <c r="H118" s="22"/>
      <c r="I118" s="17"/>
      <c r="J118" s="28"/>
      <c r="K118" s="107"/>
      <c r="L118" s="108"/>
      <c r="M118" s="22"/>
      <c r="N118" s="17"/>
      <c r="O118" s="28"/>
      <c r="P118" s="107"/>
      <c r="Q118" s="108"/>
      <c r="R118" s="22"/>
      <c r="S118" s="17"/>
      <c r="T118" s="28"/>
      <c r="U118" s="107"/>
      <c r="V118" s="108"/>
      <c r="W118" s="22"/>
      <c r="X118" s="17"/>
      <c r="Y118" s="28"/>
      <c r="Z118" s="22"/>
    </row>
    <row r="119" spans="1:26" ht="20.25" customHeight="1">
      <c r="A119" s="4" t="s">
        <v>134</v>
      </c>
      <c r="B119" s="22">
        <v>31</v>
      </c>
      <c r="C119" s="2">
        <v>1116000000</v>
      </c>
      <c r="D119" s="22" t="s">
        <v>18</v>
      </c>
      <c r="E119" s="17">
        <f t="shared" si="52"/>
        <v>36000000</v>
      </c>
      <c r="F119" s="22">
        <v>32</v>
      </c>
      <c r="G119" s="100">
        <v>1182000000</v>
      </c>
      <c r="H119" s="22" t="s">
        <v>18</v>
      </c>
      <c r="I119" s="17">
        <f t="shared" si="45"/>
        <v>36937500</v>
      </c>
      <c r="J119" s="28">
        <f t="shared" si="53"/>
        <v>102.60416666666667</v>
      </c>
      <c r="K119" s="22">
        <v>31</v>
      </c>
      <c r="L119" s="2">
        <v>1193000000</v>
      </c>
      <c r="M119" s="22" t="s">
        <v>18</v>
      </c>
      <c r="N119" s="17">
        <f t="shared" si="54"/>
        <v>38483870.967741936</v>
      </c>
      <c r="O119" s="28">
        <f t="shared" si="55"/>
        <v>104.1864527045467</v>
      </c>
      <c r="P119" s="22">
        <v>31</v>
      </c>
      <c r="Q119" s="2">
        <v>1193000000</v>
      </c>
      <c r="R119" s="22" t="s">
        <v>18</v>
      </c>
      <c r="S119" s="17">
        <f t="shared" si="56"/>
        <v>38483870.967741936</v>
      </c>
      <c r="T119" s="28">
        <f t="shared" si="57"/>
        <v>100</v>
      </c>
      <c r="U119" s="2">
        <v>31</v>
      </c>
      <c r="V119" s="2">
        <v>1272898000</v>
      </c>
      <c r="W119" s="22" t="s">
        <v>18</v>
      </c>
      <c r="X119" s="17">
        <f t="shared" si="58"/>
        <v>41061225.806451611</v>
      </c>
      <c r="Y119" s="28">
        <f t="shared" si="59"/>
        <v>106.69723386420787</v>
      </c>
      <c r="Z119" s="22" t="s">
        <v>78</v>
      </c>
    </row>
    <row r="120" spans="1:26" ht="20.25" customHeight="1">
      <c r="A120" s="22"/>
      <c r="B120" s="22"/>
      <c r="C120" s="2"/>
      <c r="D120" s="22"/>
      <c r="E120" s="17"/>
      <c r="F120" s="22"/>
      <c r="G120" s="100"/>
      <c r="H120" s="22"/>
      <c r="I120" s="17"/>
      <c r="J120" s="28"/>
      <c r="K120" s="22"/>
      <c r="L120" s="2"/>
      <c r="M120" s="22"/>
      <c r="N120" s="17" t="e">
        <f t="shared" si="54"/>
        <v>#DIV/0!</v>
      </c>
      <c r="O120" s="28" t="e">
        <f t="shared" si="55"/>
        <v>#DIV/0!</v>
      </c>
      <c r="P120" s="22"/>
      <c r="Q120" s="2"/>
      <c r="R120" s="22"/>
      <c r="S120" s="17" t="e">
        <f t="shared" si="56"/>
        <v>#DIV/0!</v>
      </c>
      <c r="T120" s="28" t="e">
        <f t="shared" si="57"/>
        <v>#DIV/0!</v>
      </c>
      <c r="U120" s="2"/>
      <c r="V120" s="22"/>
      <c r="W120" s="22"/>
      <c r="X120" s="17" t="e">
        <f t="shared" si="58"/>
        <v>#DIV/0!</v>
      </c>
      <c r="Y120" s="28" t="e">
        <f t="shared" si="59"/>
        <v>#DIV/0!</v>
      </c>
      <c r="Z120" s="22"/>
    </row>
    <row r="121" spans="1:26" ht="20.25" customHeight="1">
      <c r="A121" s="4" t="s">
        <v>171</v>
      </c>
      <c r="B121" s="22">
        <v>4</v>
      </c>
      <c r="C121" s="2">
        <v>117185810</v>
      </c>
      <c r="D121" s="22" t="s">
        <v>18</v>
      </c>
      <c r="E121" s="17">
        <f t="shared" si="52"/>
        <v>29296452.5</v>
      </c>
      <c r="F121" s="22">
        <v>5</v>
      </c>
      <c r="G121" s="100">
        <v>152727200</v>
      </c>
      <c r="H121" s="22" t="s">
        <v>18</v>
      </c>
      <c r="I121" s="17">
        <f t="shared" si="45"/>
        <v>30545440</v>
      </c>
      <c r="J121" s="28">
        <f t="shared" si="53"/>
        <v>104.26327214873541</v>
      </c>
      <c r="K121" s="22">
        <v>5</v>
      </c>
      <c r="L121" s="2">
        <v>155032000</v>
      </c>
      <c r="M121" s="22" t="s">
        <v>18</v>
      </c>
      <c r="N121" s="17">
        <f t="shared" si="54"/>
        <v>31006400</v>
      </c>
      <c r="O121" s="28">
        <f t="shared" si="55"/>
        <v>101.50909595671236</v>
      </c>
      <c r="P121" s="22">
        <v>5</v>
      </c>
      <c r="Q121" s="2">
        <v>167098150</v>
      </c>
      <c r="R121" s="22" t="s">
        <v>18</v>
      </c>
      <c r="S121" s="17">
        <f t="shared" si="56"/>
        <v>33419630</v>
      </c>
      <c r="T121" s="28">
        <f t="shared" si="57"/>
        <v>107.78300608906548</v>
      </c>
      <c r="U121" s="22">
        <v>5</v>
      </c>
      <c r="V121" s="23">
        <v>169448400</v>
      </c>
      <c r="W121" s="22" t="s">
        <v>18</v>
      </c>
      <c r="X121" s="17">
        <f t="shared" si="58"/>
        <v>33889680</v>
      </c>
      <c r="Y121" s="28">
        <f t="shared" si="59"/>
        <v>101.40650868965335</v>
      </c>
      <c r="Z121" s="22"/>
    </row>
    <row r="122" spans="1:26" ht="20.25" customHeight="1">
      <c r="A122" s="4" t="s">
        <v>172</v>
      </c>
      <c r="B122" s="22">
        <v>3</v>
      </c>
      <c r="C122" s="2">
        <v>83820000</v>
      </c>
      <c r="D122" s="22" t="s">
        <v>18</v>
      </c>
      <c r="E122" s="17">
        <f t="shared" si="52"/>
        <v>27940000</v>
      </c>
      <c r="F122" s="22">
        <v>3</v>
      </c>
      <c r="G122" s="100">
        <v>92146000</v>
      </c>
      <c r="H122" s="22" t="s">
        <v>18</v>
      </c>
      <c r="I122" s="17">
        <f t="shared" si="45"/>
        <v>30715333.333333332</v>
      </c>
      <c r="J122" s="28">
        <f t="shared" si="53"/>
        <v>109.93319016941064</v>
      </c>
      <c r="K122" s="22">
        <v>3</v>
      </c>
      <c r="L122" s="2">
        <v>94945000</v>
      </c>
      <c r="M122" s="22" t="s">
        <v>18</v>
      </c>
      <c r="N122" s="17">
        <f t="shared" si="54"/>
        <v>31648333.333333332</v>
      </c>
      <c r="O122" s="28">
        <f t="shared" si="55"/>
        <v>103.0375708115382</v>
      </c>
      <c r="P122" s="22">
        <v>3</v>
      </c>
      <c r="Q122" s="2">
        <v>101167000</v>
      </c>
      <c r="R122" s="22" t="s">
        <v>18</v>
      </c>
      <c r="S122" s="17">
        <f t="shared" si="56"/>
        <v>33722333.333333336</v>
      </c>
      <c r="T122" s="28">
        <f t="shared" si="57"/>
        <v>106.55326768128917</v>
      </c>
      <c r="U122" s="22">
        <v>3</v>
      </c>
      <c r="V122" s="23">
        <v>114066000</v>
      </c>
      <c r="W122" s="22" t="s">
        <v>18</v>
      </c>
      <c r="X122" s="17">
        <f t="shared" si="58"/>
        <v>38022000</v>
      </c>
      <c r="Y122" s="28">
        <f t="shared" si="59"/>
        <v>112.7502051064082</v>
      </c>
      <c r="Z122" s="22"/>
    </row>
    <row r="123" spans="1:26" ht="20.25" customHeight="1">
      <c r="A123" s="4" t="s">
        <v>167</v>
      </c>
      <c r="B123" s="22">
        <v>0</v>
      </c>
      <c r="C123" s="2">
        <v>0</v>
      </c>
      <c r="D123" s="22" t="s">
        <v>168</v>
      </c>
      <c r="E123" s="17"/>
      <c r="F123" s="22">
        <v>1</v>
      </c>
      <c r="G123" s="100">
        <v>15753000</v>
      </c>
      <c r="H123" s="22" t="s">
        <v>18</v>
      </c>
      <c r="I123" s="17">
        <f t="shared" si="45"/>
        <v>15753000</v>
      </c>
      <c r="J123" s="28"/>
      <c r="K123" s="22">
        <v>1</v>
      </c>
      <c r="L123" s="2">
        <v>26092180</v>
      </c>
      <c r="M123" s="22" t="s">
        <v>18</v>
      </c>
      <c r="N123" s="17">
        <f t="shared" si="54"/>
        <v>26092180</v>
      </c>
      <c r="O123" s="28">
        <f t="shared" si="55"/>
        <v>165.63308576144226</v>
      </c>
      <c r="P123" s="22">
        <v>2</v>
      </c>
      <c r="Q123" s="2">
        <v>54396910</v>
      </c>
      <c r="R123" s="22" t="s">
        <v>18</v>
      </c>
      <c r="S123" s="17">
        <f t="shared" si="56"/>
        <v>27198455</v>
      </c>
      <c r="T123" s="28">
        <f t="shared" si="57"/>
        <v>104.23987186965597</v>
      </c>
      <c r="U123" s="22">
        <v>2</v>
      </c>
      <c r="V123" s="2">
        <v>62923000</v>
      </c>
      <c r="W123" s="22" t="s">
        <v>18</v>
      </c>
      <c r="X123" s="17">
        <f t="shared" si="58"/>
        <v>31461500</v>
      </c>
      <c r="Y123" s="28">
        <f t="shared" si="59"/>
        <v>115.67384985654516</v>
      </c>
      <c r="Z123" s="22" t="s">
        <v>78</v>
      </c>
    </row>
    <row r="124" spans="1:26" ht="20.25" customHeight="1" thickBot="1">
      <c r="A124" s="57" t="s">
        <v>169</v>
      </c>
      <c r="B124" s="20"/>
      <c r="C124" s="58"/>
      <c r="D124" s="20"/>
      <c r="E124" s="26"/>
      <c r="F124" s="20"/>
      <c r="G124" s="58"/>
      <c r="H124" s="20"/>
      <c r="I124" s="26"/>
      <c r="J124" s="29"/>
      <c r="K124" s="20"/>
      <c r="L124" s="58"/>
      <c r="M124" s="20"/>
      <c r="N124" s="26"/>
      <c r="O124" s="29"/>
      <c r="P124" s="20">
        <v>2</v>
      </c>
      <c r="Q124" s="58">
        <v>21981000</v>
      </c>
      <c r="R124" s="20" t="s">
        <v>18</v>
      </c>
      <c r="S124" s="26">
        <f t="shared" si="56"/>
        <v>10990500</v>
      </c>
      <c r="T124" s="29"/>
      <c r="U124" s="59">
        <v>2</v>
      </c>
      <c r="V124" s="58">
        <v>21957000</v>
      </c>
      <c r="W124" s="20" t="s">
        <v>18</v>
      </c>
      <c r="X124" s="26">
        <f t="shared" si="58"/>
        <v>10978500</v>
      </c>
      <c r="Y124" s="29">
        <f t="shared" si="59"/>
        <v>99.890814794595329</v>
      </c>
      <c r="Z124" s="20"/>
    </row>
    <row r="125" spans="1:26" ht="20.25" customHeight="1" thickBot="1">
      <c r="A125" s="50" t="s">
        <v>207</v>
      </c>
      <c r="B125" s="52">
        <f>SUM(B4:B124)</f>
        <v>5858.5</v>
      </c>
      <c r="C125" s="52">
        <f>SUM(C4:C124)</f>
        <v>263924579252</v>
      </c>
      <c r="D125" s="51"/>
      <c r="E125" s="53">
        <f t="shared" si="52"/>
        <v>45049855.637449861</v>
      </c>
      <c r="F125" s="52">
        <f>SUM(F4:F124)</f>
        <v>6251</v>
      </c>
      <c r="G125" s="54">
        <f>SUM(G4:G124)</f>
        <v>287114215479</v>
      </c>
      <c r="H125" s="51"/>
      <c r="I125" s="53">
        <f t="shared" si="45"/>
        <v>45930925.52855543</v>
      </c>
      <c r="J125" s="55">
        <f t="shared" si="53"/>
        <v>101.95576629189715</v>
      </c>
      <c r="K125" s="52">
        <f>SUM(K4:K124)</f>
        <v>6685</v>
      </c>
      <c r="L125" s="52">
        <f>SUM(L4:L124)</f>
        <v>324533665078</v>
      </c>
      <c r="M125" s="51"/>
      <c r="N125" s="53">
        <f>L125/K125</f>
        <v>48546546.75811518</v>
      </c>
      <c r="O125" s="55">
        <f>(N125*100)/I125</f>
        <v>105.69468435364666</v>
      </c>
      <c r="P125" s="51">
        <f>SUM(P4:P124)</f>
        <v>6830.5</v>
      </c>
      <c r="Q125" s="54">
        <f>SUM(Q4:Q124)</f>
        <v>352146025160</v>
      </c>
      <c r="R125" s="51"/>
      <c r="S125" s="53">
        <f t="shared" si="56"/>
        <v>51554941.09655223</v>
      </c>
      <c r="T125" s="55">
        <f>(S125*100)/N125</f>
        <v>106.1969275660872</v>
      </c>
      <c r="U125" s="51">
        <f>SUM(U4:U124)</f>
        <v>6716</v>
      </c>
      <c r="V125" s="54">
        <f>SUM(V4:V124)</f>
        <v>378341236152</v>
      </c>
      <c r="W125" s="51"/>
      <c r="X125" s="53">
        <f t="shared" si="58"/>
        <v>56334311.517569982</v>
      </c>
      <c r="Y125" s="55">
        <f t="shared" si="59"/>
        <v>109.27044104670188</v>
      </c>
      <c r="Z125" s="56"/>
    </row>
    <row r="126" spans="1:26" ht="20.25" customHeight="1">
      <c r="A126" s="24"/>
      <c r="B126" s="24"/>
      <c r="C126" s="76"/>
      <c r="D126" s="24"/>
      <c r="E126" s="77"/>
      <c r="F126" s="76"/>
      <c r="G126" s="24"/>
      <c r="H126" s="24"/>
      <c r="I126" s="78"/>
      <c r="J126" s="24"/>
      <c r="K126" s="24"/>
      <c r="L126" s="76"/>
      <c r="M126" s="24"/>
      <c r="N126" s="24"/>
      <c r="O126" s="76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20.25" customHeight="1">
      <c r="A127" s="24"/>
      <c r="B127" s="24"/>
      <c r="C127" s="76"/>
      <c r="D127" s="24"/>
      <c r="E127" s="77"/>
      <c r="F127" s="76"/>
      <c r="G127" s="24"/>
      <c r="H127" s="24"/>
      <c r="I127" s="78"/>
      <c r="J127" s="24"/>
      <c r="K127" s="24"/>
      <c r="L127" s="76"/>
      <c r="M127" s="24"/>
      <c r="N127" s="24"/>
      <c r="O127" s="76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20.25" customHeight="1"/>
    <row r="129" spans="1:26" ht="24" customHeight="1">
      <c r="A129" s="88" t="s">
        <v>196</v>
      </c>
      <c r="B129" s="44">
        <v>257</v>
      </c>
      <c r="C129" s="45">
        <v>4070000000</v>
      </c>
      <c r="D129" s="44" t="s">
        <v>195</v>
      </c>
      <c r="E129" s="186">
        <f t="shared" ref="E129:E139" si="60">C129/B129</f>
        <v>15836575.875486381</v>
      </c>
      <c r="F129" s="44">
        <v>310</v>
      </c>
      <c r="G129" s="45">
        <v>6717000000</v>
      </c>
      <c r="H129" s="44" t="s">
        <v>195</v>
      </c>
      <c r="I129" s="186">
        <f t="shared" ref="I129:I139" si="61">G129/F129</f>
        <v>21667741.935483869</v>
      </c>
      <c r="J129" s="187">
        <f t="shared" ref="J129:J139" si="62">(I129*100)/E129</f>
        <v>136.82087659507013</v>
      </c>
      <c r="K129" s="44">
        <v>310</v>
      </c>
      <c r="L129" s="45">
        <v>9871000000</v>
      </c>
      <c r="M129" s="44" t="s">
        <v>195</v>
      </c>
      <c r="N129" s="186">
        <f t="shared" ref="N129:N139" si="63">L129/K129</f>
        <v>31841935.483870968</v>
      </c>
      <c r="O129" s="187">
        <f t="shared" ref="O129:O139" si="64">(N129*100)/I129</f>
        <v>146.95548608009528</v>
      </c>
      <c r="P129" s="44">
        <v>310</v>
      </c>
      <c r="Q129" s="45">
        <v>10730000000</v>
      </c>
      <c r="R129" s="44" t="s">
        <v>195</v>
      </c>
      <c r="S129" s="186">
        <f t="shared" ref="S129:S139" si="65">Q129/P129</f>
        <v>34612903.225806452</v>
      </c>
      <c r="T129" s="187">
        <f t="shared" ref="T129:T139" si="66">(S129*100)/N129</f>
        <v>108.70225914294397</v>
      </c>
      <c r="U129" s="44">
        <v>310</v>
      </c>
      <c r="V129" s="45">
        <v>11057265000</v>
      </c>
      <c r="W129" s="44" t="s">
        <v>195</v>
      </c>
      <c r="X129" s="186">
        <f t="shared" ref="X129:X139" si="67">V129/U129</f>
        <v>35668596.774193548</v>
      </c>
      <c r="Y129" s="187">
        <f t="shared" ref="Y129:Y139" si="68">(X129*100)/S129</f>
        <v>103.05</v>
      </c>
      <c r="Z129" s="44" t="s">
        <v>206</v>
      </c>
    </row>
    <row r="130" spans="1:26" ht="24" customHeight="1">
      <c r="A130" s="88" t="s">
        <v>197</v>
      </c>
      <c r="B130" s="44">
        <v>105</v>
      </c>
      <c r="C130" s="45">
        <v>2573333200</v>
      </c>
      <c r="D130" s="44" t="s">
        <v>195</v>
      </c>
      <c r="E130" s="186">
        <f t="shared" si="60"/>
        <v>24507935.238095239</v>
      </c>
      <c r="F130" s="44">
        <v>105</v>
      </c>
      <c r="G130" s="45">
        <v>2659999600</v>
      </c>
      <c r="H130" s="44" t="s">
        <v>195</v>
      </c>
      <c r="I130" s="186">
        <f t="shared" si="61"/>
        <v>25333329.523809522</v>
      </c>
      <c r="J130" s="187">
        <f t="shared" si="62"/>
        <v>103.36786545947488</v>
      </c>
      <c r="K130" s="44">
        <v>105</v>
      </c>
      <c r="L130" s="45">
        <v>2700968940</v>
      </c>
      <c r="M130" s="44" t="s">
        <v>195</v>
      </c>
      <c r="N130" s="186">
        <f t="shared" si="63"/>
        <v>25723513.714285713</v>
      </c>
      <c r="O130" s="187">
        <f t="shared" si="64"/>
        <v>101.54020098348887</v>
      </c>
      <c r="P130" s="44">
        <v>105</v>
      </c>
      <c r="Q130" s="45">
        <v>2844887080</v>
      </c>
      <c r="R130" s="44" t="s">
        <v>195</v>
      </c>
      <c r="S130" s="186">
        <f t="shared" si="65"/>
        <v>27094162.666666668</v>
      </c>
      <c r="T130" s="187">
        <f t="shared" si="66"/>
        <v>105.32838930017465</v>
      </c>
      <c r="U130" s="44">
        <v>105</v>
      </c>
      <c r="V130" s="45">
        <v>2891583000</v>
      </c>
      <c r="W130" s="44" t="s">
        <v>195</v>
      </c>
      <c r="X130" s="186">
        <f t="shared" si="67"/>
        <v>27538885.714285713</v>
      </c>
      <c r="Y130" s="187">
        <f t="shared" si="68"/>
        <v>101.64139801288702</v>
      </c>
      <c r="Z130" s="44" t="s">
        <v>206</v>
      </c>
    </row>
    <row r="131" spans="1:26" ht="24" customHeight="1">
      <c r="A131" s="88" t="s">
        <v>198</v>
      </c>
      <c r="B131" s="44">
        <v>108</v>
      </c>
      <c r="C131" s="45">
        <v>2551000000</v>
      </c>
      <c r="D131" s="44" t="s">
        <v>195</v>
      </c>
      <c r="E131" s="186">
        <f t="shared" si="60"/>
        <v>23620370.370370369</v>
      </c>
      <c r="F131" s="44">
        <v>108</v>
      </c>
      <c r="G131" s="45">
        <v>2609000000</v>
      </c>
      <c r="H131" s="44" t="s">
        <v>195</v>
      </c>
      <c r="I131" s="186">
        <f t="shared" si="61"/>
        <v>24157407.407407407</v>
      </c>
      <c r="J131" s="187">
        <f t="shared" si="62"/>
        <v>102.27361818894552</v>
      </c>
      <c r="K131" s="44">
        <v>108</v>
      </c>
      <c r="L131" s="45">
        <v>2680000000</v>
      </c>
      <c r="M131" s="44" t="s">
        <v>195</v>
      </c>
      <c r="N131" s="186">
        <f t="shared" si="63"/>
        <v>24814814.814814813</v>
      </c>
      <c r="O131" s="187">
        <f t="shared" si="64"/>
        <v>102.72134917592948</v>
      </c>
      <c r="P131" s="44">
        <v>108</v>
      </c>
      <c r="Q131" s="45">
        <v>2718000000</v>
      </c>
      <c r="R131" s="44" t="s">
        <v>195</v>
      </c>
      <c r="S131" s="186">
        <f t="shared" si="65"/>
        <v>25166666.666666668</v>
      </c>
      <c r="T131" s="187">
        <f t="shared" si="66"/>
        <v>101.41791044776122</v>
      </c>
      <c r="U131" s="44">
        <v>108</v>
      </c>
      <c r="V131" s="45">
        <v>2800899000</v>
      </c>
      <c r="W131" s="44" t="s">
        <v>195</v>
      </c>
      <c r="X131" s="186">
        <f t="shared" si="67"/>
        <v>25934250</v>
      </c>
      <c r="Y131" s="187">
        <f t="shared" si="68"/>
        <v>103.05</v>
      </c>
      <c r="Z131" s="44" t="s">
        <v>206</v>
      </c>
    </row>
    <row r="132" spans="1:26" ht="24" customHeight="1">
      <c r="A132" s="88" t="s">
        <v>199</v>
      </c>
      <c r="B132" s="44">
        <v>153</v>
      </c>
      <c r="C132" s="45">
        <v>3679000000</v>
      </c>
      <c r="D132" s="44" t="s">
        <v>195</v>
      </c>
      <c r="E132" s="186">
        <f t="shared" si="60"/>
        <v>24045751.633986928</v>
      </c>
      <c r="F132" s="44">
        <v>153</v>
      </c>
      <c r="G132" s="45">
        <v>4028000000</v>
      </c>
      <c r="H132" s="44" t="s">
        <v>195</v>
      </c>
      <c r="I132" s="186">
        <f t="shared" si="61"/>
        <v>26326797.385620914</v>
      </c>
      <c r="J132" s="187">
        <f t="shared" si="62"/>
        <v>109.48627344387062</v>
      </c>
      <c r="K132" s="44">
        <v>153</v>
      </c>
      <c r="L132" s="45">
        <v>4149000000</v>
      </c>
      <c r="M132" s="44" t="s">
        <v>195</v>
      </c>
      <c r="N132" s="186">
        <f t="shared" si="63"/>
        <v>27117647.05882353</v>
      </c>
      <c r="O132" s="187">
        <f t="shared" si="64"/>
        <v>103.00397219463754</v>
      </c>
      <c r="P132" s="44">
        <v>153</v>
      </c>
      <c r="Q132" s="45">
        <v>4250000000</v>
      </c>
      <c r="R132" s="44" t="s">
        <v>195</v>
      </c>
      <c r="S132" s="186">
        <f t="shared" si="65"/>
        <v>27777777.777777776</v>
      </c>
      <c r="T132" s="187">
        <f t="shared" si="66"/>
        <v>102.43432152325862</v>
      </c>
      <c r="U132" s="44">
        <v>153</v>
      </c>
      <c r="V132" s="45">
        <v>5158614000</v>
      </c>
      <c r="W132" s="44" t="s">
        <v>195</v>
      </c>
      <c r="X132" s="186">
        <f t="shared" si="67"/>
        <v>33716431.37254902</v>
      </c>
      <c r="Y132" s="187">
        <f t="shared" si="68"/>
        <v>121.37915294117647</v>
      </c>
      <c r="Z132" s="44" t="s">
        <v>206</v>
      </c>
    </row>
    <row r="133" spans="1:26" ht="24" customHeight="1">
      <c r="A133" s="89" t="s">
        <v>200</v>
      </c>
      <c r="B133" s="71">
        <v>33</v>
      </c>
      <c r="C133" s="72">
        <v>751171560</v>
      </c>
      <c r="D133" s="46" t="s">
        <v>195</v>
      </c>
      <c r="E133" s="186">
        <f t="shared" si="60"/>
        <v>22762774.545454547</v>
      </c>
      <c r="F133" s="71">
        <v>29</v>
      </c>
      <c r="G133" s="72">
        <v>782882780</v>
      </c>
      <c r="H133" s="46" t="s">
        <v>195</v>
      </c>
      <c r="I133" s="186">
        <f t="shared" si="61"/>
        <v>26995957.931034483</v>
      </c>
      <c r="J133" s="187">
        <f t="shared" si="62"/>
        <v>118.59695696202049</v>
      </c>
      <c r="K133" s="71">
        <v>29</v>
      </c>
      <c r="L133" s="72">
        <v>782882780</v>
      </c>
      <c r="M133" s="44" t="s">
        <v>195</v>
      </c>
      <c r="N133" s="186">
        <f t="shared" si="63"/>
        <v>26995957.931034483</v>
      </c>
      <c r="O133" s="187">
        <f t="shared" si="64"/>
        <v>100</v>
      </c>
      <c r="P133" s="73">
        <v>29</v>
      </c>
      <c r="Q133" s="47">
        <v>811627010</v>
      </c>
      <c r="R133" s="44" t="s">
        <v>195</v>
      </c>
      <c r="S133" s="186">
        <f t="shared" si="65"/>
        <v>27987138.275862068</v>
      </c>
      <c r="T133" s="187">
        <f t="shared" si="66"/>
        <v>103.67158797387266</v>
      </c>
      <c r="U133" s="46">
        <v>29</v>
      </c>
      <c r="V133" s="47">
        <v>923647850</v>
      </c>
      <c r="W133" s="46" t="s">
        <v>195</v>
      </c>
      <c r="X133" s="186">
        <f t="shared" si="67"/>
        <v>31849925.862068966</v>
      </c>
      <c r="Y133" s="187">
        <f t="shared" si="68"/>
        <v>113.80200986657653</v>
      </c>
      <c r="Z133" s="44" t="s">
        <v>206</v>
      </c>
    </row>
    <row r="134" spans="1:26" ht="24" customHeight="1">
      <c r="A134" s="88" t="s">
        <v>201</v>
      </c>
      <c r="B134" s="44">
        <v>31</v>
      </c>
      <c r="C134" s="45">
        <v>680000000</v>
      </c>
      <c r="D134" s="44" t="s">
        <v>195</v>
      </c>
      <c r="E134" s="186">
        <f t="shared" si="60"/>
        <v>21935483.870967742</v>
      </c>
      <c r="F134" s="44">
        <v>31</v>
      </c>
      <c r="G134" s="45">
        <v>873000000</v>
      </c>
      <c r="H134" s="44" t="s">
        <v>195</v>
      </c>
      <c r="I134" s="186">
        <f t="shared" si="61"/>
        <v>28161290.322580647</v>
      </c>
      <c r="J134" s="187">
        <f t="shared" si="62"/>
        <v>128.38235294117649</v>
      </c>
      <c r="K134" s="44">
        <v>31</v>
      </c>
      <c r="L134" s="45">
        <v>1010000000</v>
      </c>
      <c r="M134" s="44" t="s">
        <v>195</v>
      </c>
      <c r="N134" s="186">
        <f t="shared" si="63"/>
        <v>32580645.161290321</v>
      </c>
      <c r="O134" s="187">
        <f t="shared" si="64"/>
        <v>115.69301260022908</v>
      </c>
      <c r="P134" s="44">
        <v>31</v>
      </c>
      <c r="Q134" s="45">
        <v>910000000</v>
      </c>
      <c r="R134" s="44" t="s">
        <v>195</v>
      </c>
      <c r="S134" s="186">
        <f t="shared" si="65"/>
        <v>29354838.709677421</v>
      </c>
      <c r="T134" s="187">
        <f t="shared" si="66"/>
        <v>90.099009900990097</v>
      </c>
      <c r="U134" s="44">
        <v>31</v>
      </c>
      <c r="V134" s="45">
        <v>937755000</v>
      </c>
      <c r="W134" s="44" t="s">
        <v>195</v>
      </c>
      <c r="X134" s="186">
        <f t="shared" si="67"/>
        <v>30250161.290322579</v>
      </c>
      <c r="Y134" s="187">
        <f t="shared" si="68"/>
        <v>103.05</v>
      </c>
      <c r="Z134" s="44" t="s">
        <v>206</v>
      </c>
    </row>
    <row r="135" spans="1:26" ht="24" customHeight="1">
      <c r="A135" s="88" t="s">
        <v>202</v>
      </c>
      <c r="B135" s="44">
        <v>32</v>
      </c>
      <c r="C135" s="45">
        <v>803701580</v>
      </c>
      <c r="D135" s="44" t="s">
        <v>195</v>
      </c>
      <c r="E135" s="186">
        <f t="shared" si="60"/>
        <v>25115674.375</v>
      </c>
      <c r="F135" s="44">
        <v>32</v>
      </c>
      <c r="G135" s="45">
        <v>841627500</v>
      </c>
      <c r="H135" s="44" t="s">
        <v>195</v>
      </c>
      <c r="I135" s="186">
        <f t="shared" si="61"/>
        <v>26300859.375</v>
      </c>
      <c r="J135" s="187">
        <f t="shared" si="62"/>
        <v>104.71890574110853</v>
      </c>
      <c r="K135" s="44">
        <v>32</v>
      </c>
      <c r="L135" s="45">
        <v>900575850</v>
      </c>
      <c r="M135" s="44" t="s">
        <v>195</v>
      </c>
      <c r="N135" s="186">
        <f t="shared" si="63"/>
        <v>28142995.3125</v>
      </c>
      <c r="O135" s="187">
        <f t="shared" si="64"/>
        <v>107.0040902893501</v>
      </c>
      <c r="P135" s="44">
        <v>32</v>
      </c>
      <c r="Q135" s="45">
        <v>946628260</v>
      </c>
      <c r="R135" s="44" t="s">
        <v>195</v>
      </c>
      <c r="S135" s="186">
        <f t="shared" si="65"/>
        <v>29582133.125</v>
      </c>
      <c r="T135" s="187">
        <f t="shared" si="66"/>
        <v>105.11366255268781</v>
      </c>
      <c r="U135" s="44">
        <v>32</v>
      </c>
      <c r="V135" s="45">
        <v>969654480</v>
      </c>
      <c r="W135" s="44" t="s">
        <v>195</v>
      </c>
      <c r="X135" s="186">
        <f t="shared" si="67"/>
        <v>30301702.5</v>
      </c>
      <c r="Y135" s="187">
        <f t="shared" si="68"/>
        <v>102.43244586845528</v>
      </c>
      <c r="Z135" s="44" t="s">
        <v>206</v>
      </c>
    </row>
    <row r="136" spans="1:26" ht="24" customHeight="1">
      <c r="A136" s="88" t="s">
        <v>203</v>
      </c>
      <c r="B136" s="44">
        <v>19</v>
      </c>
      <c r="C136" s="45">
        <v>390000000</v>
      </c>
      <c r="D136" s="44" t="s">
        <v>195</v>
      </c>
      <c r="E136" s="186">
        <f t="shared" si="60"/>
        <v>20526315.789473683</v>
      </c>
      <c r="F136" s="44">
        <v>19</v>
      </c>
      <c r="G136" s="45">
        <v>535000000</v>
      </c>
      <c r="H136" s="44" t="s">
        <v>195</v>
      </c>
      <c r="I136" s="186">
        <f t="shared" si="61"/>
        <v>28157894.736842107</v>
      </c>
      <c r="J136" s="187">
        <f t="shared" si="62"/>
        <v>137.17948717948721</v>
      </c>
      <c r="K136" s="44">
        <v>19</v>
      </c>
      <c r="L136" s="45">
        <v>557000000</v>
      </c>
      <c r="M136" s="44" t="s">
        <v>195</v>
      </c>
      <c r="N136" s="186">
        <f t="shared" si="63"/>
        <v>29315789.47368421</v>
      </c>
      <c r="O136" s="187">
        <f t="shared" si="64"/>
        <v>104.11214953271028</v>
      </c>
      <c r="P136" s="44">
        <v>19</v>
      </c>
      <c r="Q136" s="45">
        <v>818000000</v>
      </c>
      <c r="R136" s="44" t="s">
        <v>195</v>
      </c>
      <c r="S136" s="186">
        <f t="shared" si="65"/>
        <v>43052631.578947365</v>
      </c>
      <c r="T136" s="187">
        <f t="shared" si="66"/>
        <v>146.85816876122081</v>
      </c>
      <c r="U136" s="44">
        <v>19</v>
      </c>
      <c r="V136" s="45">
        <v>842949000</v>
      </c>
      <c r="W136" s="44" t="s">
        <v>195</v>
      </c>
      <c r="X136" s="186">
        <f t="shared" si="67"/>
        <v>44365736.842105262</v>
      </c>
      <c r="Y136" s="187">
        <f t="shared" si="68"/>
        <v>103.05000000000001</v>
      </c>
      <c r="Z136" s="44" t="s">
        <v>206</v>
      </c>
    </row>
    <row r="137" spans="1:26" ht="24" customHeight="1">
      <c r="A137" s="88" t="s">
        <v>204</v>
      </c>
      <c r="B137" s="44">
        <v>6</v>
      </c>
      <c r="C137" s="45">
        <v>137036379</v>
      </c>
      <c r="D137" s="44" t="s">
        <v>195</v>
      </c>
      <c r="E137" s="186">
        <f t="shared" si="60"/>
        <v>22839396.5</v>
      </c>
      <c r="F137" s="44">
        <v>6</v>
      </c>
      <c r="G137" s="45">
        <v>142863000</v>
      </c>
      <c r="H137" s="44" t="s">
        <v>195</v>
      </c>
      <c r="I137" s="186">
        <f t="shared" si="61"/>
        <v>23810500</v>
      </c>
      <c r="J137" s="187">
        <f t="shared" si="62"/>
        <v>104.25187898463079</v>
      </c>
      <c r="K137" s="44">
        <v>6</v>
      </c>
      <c r="L137" s="45">
        <v>144063035</v>
      </c>
      <c r="M137" s="44" t="s">
        <v>195</v>
      </c>
      <c r="N137" s="186">
        <f t="shared" si="63"/>
        <v>24010505.833333332</v>
      </c>
      <c r="O137" s="187">
        <f t="shared" si="64"/>
        <v>100.83999006040752</v>
      </c>
      <c r="P137" s="44">
        <v>6</v>
      </c>
      <c r="Q137" s="45">
        <v>148937280</v>
      </c>
      <c r="R137" s="44" t="s">
        <v>195</v>
      </c>
      <c r="S137" s="186">
        <f t="shared" si="65"/>
        <v>24822880</v>
      </c>
      <c r="T137" s="187">
        <f t="shared" si="66"/>
        <v>103.38341129631206</v>
      </c>
      <c r="U137" s="44">
        <v>6</v>
      </c>
      <c r="V137" s="45">
        <v>187973000</v>
      </c>
      <c r="W137" s="44" t="s">
        <v>195</v>
      </c>
      <c r="X137" s="186">
        <f t="shared" si="67"/>
        <v>31328833.333333332</v>
      </c>
      <c r="Y137" s="187">
        <f t="shared" si="68"/>
        <v>126.20950241605055</v>
      </c>
      <c r="Z137" s="44" t="s">
        <v>206</v>
      </c>
    </row>
    <row r="138" spans="1:26" ht="24" customHeight="1" thickBot="1">
      <c r="A138" s="90" t="s">
        <v>205</v>
      </c>
      <c r="B138" s="48">
        <v>9</v>
      </c>
      <c r="C138" s="49">
        <v>21838600</v>
      </c>
      <c r="D138" s="48" t="s">
        <v>195</v>
      </c>
      <c r="E138" s="188">
        <f t="shared" si="60"/>
        <v>2426511.111111111</v>
      </c>
      <c r="F138" s="48">
        <v>9</v>
      </c>
      <c r="G138" s="49">
        <v>262064030</v>
      </c>
      <c r="H138" s="48" t="s">
        <v>195</v>
      </c>
      <c r="I138" s="188">
        <f t="shared" si="61"/>
        <v>29118225.555555556</v>
      </c>
      <c r="J138" s="189">
        <f t="shared" si="62"/>
        <v>1200.0038006099294</v>
      </c>
      <c r="K138" s="48">
        <v>9</v>
      </c>
      <c r="L138" s="49">
        <v>262064040</v>
      </c>
      <c r="M138" s="48" t="s">
        <v>195</v>
      </c>
      <c r="N138" s="188">
        <f t="shared" si="63"/>
        <v>29118226.666666668</v>
      </c>
      <c r="O138" s="189">
        <f t="shared" si="64"/>
        <v>100.00000381586135</v>
      </c>
      <c r="P138" s="48">
        <v>9</v>
      </c>
      <c r="Q138" s="49">
        <v>304794840</v>
      </c>
      <c r="R138" s="48" t="s">
        <v>195</v>
      </c>
      <c r="S138" s="188">
        <f t="shared" si="65"/>
        <v>33866093.333333336</v>
      </c>
      <c r="T138" s="189">
        <f t="shared" si="66"/>
        <v>116.30548014141887</v>
      </c>
      <c r="U138" s="48">
        <v>9</v>
      </c>
      <c r="V138" s="49">
        <v>304794830</v>
      </c>
      <c r="W138" s="48" t="s">
        <v>195</v>
      </c>
      <c r="X138" s="188">
        <f t="shared" si="67"/>
        <v>33866092.222222224</v>
      </c>
      <c r="Y138" s="189">
        <f t="shared" si="68"/>
        <v>99.999996719104558</v>
      </c>
      <c r="Z138" s="48" t="s">
        <v>206</v>
      </c>
    </row>
    <row r="139" spans="1:26" ht="24" customHeight="1" thickBot="1">
      <c r="A139" s="50" t="s">
        <v>207</v>
      </c>
      <c r="B139" s="51">
        <f>SUM(B129:B138)</f>
        <v>753</v>
      </c>
      <c r="C139" s="52">
        <f>SUM(C129:C138)</f>
        <v>15657081319</v>
      </c>
      <c r="D139" s="51"/>
      <c r="E139" s="53">
        <f t="shared" si="60"/>
        <v>20792936.678618859</v>
      </c>
      <c r="F139" s="52">
        <f>SUM(F129:F138)</f>
        <v>802</v>
      </c>
      <c r="G139" s="75">
        <f>SUM(G129:G138)</f>
        <v>19451436910</v>
      </c>
      <c r="H139" s="51"/>
      <c r="I139" s="53">
        <f t="shared" si="61"/>
        <v>24253661.98254364</v>
      </c>
      <c r="J139" s="55">
        <f t="shared" si="62"/>
        <v>116.64375435473434</v>
      </c>
      <c r="K139" s="51">
        <f>SUM(K129:K138)</f>
        <v>802</v>
      </c>
      <c r="L139" s="74">
        <f>SUM(L129:L138)</f>
        <v>23057554645</v>
      </c>
      <c r="M139" s="51"/>
      <c r="N139" s="53">
        <f t="shared" si="63"/>
        <v>28750068.135910224</v>
      </c>
      <c r="O139" s="55">
        <f t="shared" si="64"/>
        <v>118.53908146573013</v>
      </c>
      <c r="P139" s="51">
        <f>SUM(P129:P138)</f>
        <v>802</v>
      </c>
      <c r="Q139" s="75">
        <f>SUM(Q129:Q138)</f>
        <v>24482874470</v>
      </c>
      <c r="R139" s="51"/>
      <c r="S139" s="53">
        <f t="shared" si="65"/>
        <v>30527274.900249377</v>
      </c>
      <c r="T139" s="55">
        <f t="shared" si="66"/>
        <v>106.18157409553869</v>
      </c>
      <c r="U139" s="51">
        <f>SUM(U129:U138)</f>
        <v>802</v>
      </c>
      <c r="V139" s="75">
        <f>SUM(V129:V138)</f>
        <v>26075135160</v>
      </c>
      <c r="W139" s="51"/>
      <c r="X139" s="53">
        <f t="shared" si="67"/>
        <v>32512637.35660848</v>
      </c>
      <c r="Y139" s="55">
        <f t="shared" si="68"/>
        <v>106.50356922734328</v>
      </c>
      <c r="Z139" s="56"/>
    </row>
  </sheetData>
  <mergeCells count="1">
    <mergeCell ref="A1:Q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11" sqref="H11"/>
    </sheetView>
  </sheetViews>
  <sheetFormatPr defaultRowHeight="16.5"/>
  <cols>
    <col min="5" max="5" width="19.375" customWidth="1"/>
    <col min="6" max="6" width="15.75" customWidth="1"/>
    <col min="7" max="7" width="11.125" customWidth="1"/>
  </cols>
  <sheetData>
    <row r="1" spans="1:8">
      <c r="A1" t="s">
        <v>111</v>
      </c>
      <c r="B1">
        <v>0</v>
      </c>
      <c r="C1" t="s">
        <v>137</v>
      </c>
      <c r="E1" t="s">
        <v>186</v>
      </c>
      <c r="F1" t="s">
        <v>220</v>
      </c>
      <c r="H1" t="s">
        <v>187</v>
      </c>
    </row>
    <row r="2" spans="1:8">
      <c r="A2" t="s">
        <v>122</v>
      </c>
      <c r="C2" t="s">
        <v>174</v>
      </c>
    </row>
    <row r="3" spans="1:8">
      <c r="A3" t="s">
        <v>123</v>
      </c>
      <c r="B3">
        <v>0</v>
      </c>
    </row>
    <row r="4" spans="1:8">
      <c r="A4" t="s">
        <v>124</v>
      </c>
      <c r="C4" t="s">
        <v>136</v>
      </c>
      <c r="E4" t="s">
        <v>138</v>
      </c>
      <c r="F4" t="s">
        <v>139</v>
      </c>
      <c r="H4" t="s">
        <v>140</v>
      </c>
    </row>
    <row r="5" spans="1:8">
      <c r="A5" t="s">
        <v>125</v>
      </c>
    </row>
    <row r="6" spans="1:8">
      <c r="A6" t="s">
        <v>126</v>
      </c>
      <c r="C6" t="s">
        <v>137</v>
      </c>
      <c r="E6" t="s">
        <v>141</v>
      </c>
      <c r="F6" t="s">
        <v>142</v>
      </c>
      <c r="H6" t="s">
        <v>143</v>
      </c>
    </row>
    <row r="7" spans="1:8">
      <c r="A7" t="s">
        <v>127</v>
      </c>
      <c r="C7" t="s">
        <v>135</v>
      </c>
    </row>
    <row r="8" spans="1:8">
      <c r="A8" t="s">
        <v>112</v>
      </c>
      <c r="B8">
        <v>0</v>
      </c>
    </row>
    <row r="9" spans="1:8">
      <c r="A9" t="s">
        <v>113</v>
      </c>
      <c r="E9" t="s">
        <v>188</v>
      </c>
      <c r="F9" t="s">
        <v>189</v>
      </c>
    </row>
    <row r="10" spans="1:8">
      <c r="A10" t="s">
        <v>114</v>
      </c>
      <c r="E10" t="s">
        <v>144</v>
      </c>
      <c r="F10" t="s">
        <v>145</v>
      </c>
      <c r="H10" t="s">
        <v>146</v>
      </c>
    </row>
    <row r="11" spans="1:8">
      <c r="A11" t="s">
        <v>115</v>
      </c>
      <c r="B11">
        <v>0</v>
      </c>
      <c r="E11" t="s">
        <v>214</v>
      </c>
      <c r="F11" t="s">
        <v>215</v>
      </c>
      <c r="H11" t="s">
        <v>216</v>
      </c>
    </row>
    <row r="12" spans="1:8">
      <c r="A12" t="s">
        <v>116</v>
      </c>
      <c r="B12">
        <v>0</v>
      </c>
    </row>
    <row r="13" spans="1:8">
      <c r="A13" t="s">
        <v>117</v>
      </c>
      <c r="E13" t="s">
        <v>190</v>
      </c>
      <c r="F13" t="s">
        <v>191</v>
      </c>
    </row>
    <row r="14" spans="1:8">
      <c r="A14" t="s">
        <v>118</v>
      </c>
      <c r="B14">
        <v>0</v>
      </c>
    </row>
    <row r="15" spans="1:8">
      <c r="A15" t="s">
        <v>119</v>
      </c>
      <c r="B15">
        <v>0</v>
      </c>
    </row>
    <row r="16" spans="1:8">
      <c r="A16" t="s">
        <v>120</v>
      </c>
      <c r="E16" t="s">
        <v>217</v>
      </c>
      <c r="F16" t="s">
        <v>218</v>
      </c>
      <c r="H16" t="s">
        <v>219</v>
      </c>
    </row>
    <row r="17" spans="1:1">
      <c r="A17" t="s">
        <v>121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AI37"/>
  <sheetViews>
    <sheetView workbookViewId="0">
      <selection activeCell="F28" sqref="F28"/>
    </sheetView>
  </sheetViews>
  <sheetFormatPr defaultRowHeight="16.5"/>
  <sheetData>
    <row r="13" spans="1:35" s="7" customFormat="1" ht="22.15" customHeight="1">
      <c r="A13" s="22" t="s">
        <v>15</v>
      </c>
      <c r="B13" s="60" t="s">
        <v>6</v>
      </c>
      <c r="C13" s="61"/>
      <c r="D13" s="61"/>
      <c r="E13" s="62"/>
      <c r="F13" s="60" t="s">
        <v>7</v>
      </c>
      <c r="G13" s="61"/>
      <c r="H13" s="61"/>
      <c r="I13" s="61"/>
      <c r="J13" s="62"/>
      <c r="K13" s="60" t="s">
        <v>8</v>
      </c>
      <c r="L13" s="61"/>
      <c r="M13" s="61"/>
      <c r="N13" s="61"/>
      <c r="O13" s="62"/>
      <c r="P13" s="60" t="s">
        <v>13</v>
      </c>
      <c r="Q13" s="61"/>
      <c r="R13" s="61"/>
      <c r="S13" s="61"/>
      <c r="T13" s="62"/>
      <c r="U13" s="60" t="s">
        <v>14</v>
      </c>
      <c r="V13" s="61"/>
      <c r="W13" s="61"/>
      <c r="X13" s="61"/>
      <c r="Y13" s="62"/>
      <c r="Z13" s="20" t="s">
        <v>21</v>
      </c>
    </row>
    <row r="14" spans="1:35" s="7" customFormat="1" ht="22.15" customHeight="1">
      <c r="A14" s="22"/>
      <c r="B14" s="63" t="s">
        <v>12</v>
      </c>
      <c r="C14" s="19" t="s">
        <v>11</v>
      </c>
      <c r="D14" s="63" t="s">
        <v>10</v>
      </c>
      <c r="E14" s="64" t="s">
        <v>153</v>
      </c>
      <c r="F14" s="63" t="s">
        <v>12</v>
      </c>
      <c r="G14" s="19" t="s">
        <v>11</v>
      </c>
      <c r="H14" s="63" t="s">
        <v>10</v>
      </c>
      <c r="I14" s="64" t="s">
        <v>153</v>
      </c>
      <c r="J14" s="64" t="s">
        <v>158</v>
      </c>
      <c r="K14" s="63" t="s">
        <v>12</v>
      </c>
      <c r="L14" s="19" t="s">
        <v>11</v>
      </c>
      <c r="M14" s="63" t="s">
        <v>10</v>
      </c>
      <c r="N14" s="63" t="s">
        <v>153</v>
      </c>
      <c r="O14" s="63" t="s">
        <v>157</v>
      </c>
      <c r="P14" s="63" t="s">
        <v>12</v>
      </c>
      <c r="Q14" s="19" t="s">
        <v>11</v>
      </c>
      <c r="R14" s="63" t="s">
        <v>10</v>
      </c>
      <c r="S14" s="63" t="s">
        <v>153</v>
      </c>
      <c r="T14" s="63" t="s">
        <v>157</v>
      </c>
      <c r="U14" s="63" t="s">
        <v>12</v>
      </c>
      <c r="V14" s="19" t="s">
        <v>11</v>
      </c>
      <c r="W14" s="63" t="s">
        <v>10</v>
      </c>
      <c r="X14" s="63" t="s">
        <v>153</v>
      </c>
      <c r="Y14" s="63" t="s">
        <v>157</v>
      </c>
      <c r="Z14" s="21"/>
    </row>
    <row r="15" spans="1:35" s="7" customFormat="1" ht="22.5" customHeight="1">
      <c r="A15" s="22" t="s">
        <v>161</v>
      </c>
      <c r="B15" s="33">
        <v>65</v>
      </c>
      <c r="C15" s="34">
        <v>3115710000</v>
      </c>
      <c r="D15" s="39" t="s">
        <v>183</v>
      </c>
      <c r="E15" s="36">
        <f t="shared" ref="E15:E28" si="0">C15/B15</f>
        <v>47934000</v>
      </c>
      <c r="F15" s="33">
        <v>65</v>
      </c>
      <c r="G15" s="34">
        <v>3268590000</v>
      </c>
      <c r="H15" s="39" t="s">
        <v>87</v>
      </c>
      <c r="I15" s="36">
        <f t="shared" ref="I15:I28" si="1">G15/F15</f>
        <v>50286000</v>
      </c>
      <c r="J15" s="35">
        <f t="shared" ref="J15:J28" si="2">(I15*100)/E15</f>
        <v>104.90674677681812</v>
      </c>
      <c r="K15" s="33">
        <v>62</v>
      </c>
      <c r="L15" s="34">
        <v>3285132000</v>
      </c>
      <c r="M15" s="39" t="s">
        <v>87</v>
      </c>
      <c r="N15" s="36">
        <f t="shared" ref="N15:N28" si="3">L15/K15</f>
        <v>52986000</v>
      </c>
      <c r="O15" s="35">
        <f t="shared" ref="O15:O28" si="4">(N15*100)/I15</f>
        <v>105.36928767450185</v>
      </c>
      <c r="P15" s="33">
        <v>62</v>
      </c>
      <c r="Q15" s="34">
        <v>3414588000</v>
      </c>
      <c r="R15" s="39" t="s">
        <v>87</v>
      </c>
      <c r="S15" s="36">
        <f t="shared" ref="S15:S28" si="5">Q15/P15</f>
        <v>55074000</v>
      </c>
      <c r="T15" s="35">
        <f t="shared" ref="T15:T28" si="6">(S15*100)/N15</f>
        <v>103.94066357150946</v>
      </c>
      <c r="U15" s="33">
        <v>62</v>
      </c>
      <c r="V15" s="34">
        <v>3581988000</v>
      </c>
      <c r="W15" s="39" t="s">
        <v>87</v>
      </c>
      <c r="X15" s="36">
        <f t="shared" ref="X15:X28" si="7">V15/U15</f>
        <v>57774000</v>
      </c>
      <c r="Y15" s="35">
        <f t="shared" ref="Y15:Y28" si="8">(X15*100)/S15</f>
        <v>104.90249482514434</v>
      </c>
      <c r="Z15" s="33" t="s">
        <v>88</v>
      </c>
      <c r="AB15" s="3"/>
      <c r="AC15" s="5"/>
      <c r="AD15" s="3"/>
      <c r="AE15" s="6"/>
      <c r="AF15" s="3"/>
      <c r="AG15" s="6"/>
      <c r="AH15" s="3"/>
      <c r="AI15" s="6"/>
    </row>
    <row r="16" spans="1:35" s="7" customFormat="1" ht="22.5" customHeight="1">
      <c r="A16" s="22" t="s">
        <v>163</v>
      </c>
      <c r="B16" s="33">
        <v>58</v>
      </c>
      <c r="C16" s="34">
        <v>2780172000</v>
      </c>
      <c r="D16" s="39" t="s">
        <v>87</v>
      </c>
      <c r="E16" s="36">
        <f t="shared" si="0"/>
        <v>47934000</v>
      </c>
      <c r="F16" s="33">
        <v>58</v>
      </c>
      <c r="G16" s="34">
        <v>2916588000</v>
      </c>
      <c r="H16" s="39" t="s">
        <v>87</v>
      </c>
      <c r="I16" s="36">
        <f t="shared" si="1"/>
        <v>50286000</v>
      </c>
      <c r="J16" s="35">
        <f t="shared" si="2"/>
        <v>104.90674677681812</v>
      </c>
      <c r="K16" s="33">
        <v>57</v>
      </c>
      <c r="L16" s="34">
        <v>3020202000</v>
      </c>
      <c r="M16" s="39" t="s">
        <v>87</v>
      </c>
      <c r="N16" s="36">
        <f t="shared" si="3"/>
        <v>52986000</v>
      </c>
      <c r="O16" s="35">
        <f t="shared" si="4"/>
        <v>105.36928767450185</v>
      </c>
      <c r="P16" s="33">
        <v>57</v>
      </c>
      <c r="Q16" s="34">
        <v>3139218000</v>
      </c>
      <c r="R16" s="39" t="s">
        <v>87</v>
      </c>
      <c r="S16" s="36">
        <f t="shared" si="5"/>
        <v>55074000</v>
      </c>
      <c r="T16" s="35">
        <f t="shared" si="6"/>
        <v>103.94066357150946</v>
      </c>
      <c r="U16" s="33">
        <v>57</v>
      </c>
      <c r="V16" s="34">
        <v>3293118000</v>
      </c>
      <c r="W16" s="39" t="s">
        <v>87</v>
      </c>
      <c r="X16" s="36">
        <f t="shared" si="7"/>
        <v>57774000</v>
      </c>
      <c r="Y16" s="35">
        <f t="shared" si="8"/>
        <v>104.90249482514434</v>
      </c>
      <c r="Z16" s="33" t="s">
        <v>88</v>
      </c>
      <c r="AB16" s="3"/>
      <c r="AC16" s="5"/>
      <c r="AD16" s="3"/>
      <c r="AE16" s="6"/>
      <c r="AF16" s="3"/>
      <c r="AG16" s="6"/>
      <c r="AH16" s="3"/>
      <c r="AI16" s="6"/>
    </row>
    <row r="17" spans="1:35" s="7" customFormat="1" ht="22.5" customHeight="1">
      <c r="A17" s="22" t="s">
        <v>165</v>
      </c>
      <c r="B17" s="40">
        <v>75</v>
      </c>
      <c r="C17" s="41">
        <v>3595050000</v>
      </c>
      <c r="D17" s="39" t="s">
        <v>87</v>
      </c>
      <c r="E17" s="36">
        <f t="shared" si="0"/>
        <v>47934000</v>
      </c>
      <c r="F17" s="40">
        <v>75</v>
      </c>
      <c r="G17" s="34">
        <v>3771450000</v>
      </c>
      <c r="H17" s="39" t="s">
        <v>87</v>
      </c>
      <c r="I17" s="36">
        <f t="shared" si="1"/>
        <v>50286000</v>
      </c>
      <c r="J17" s="35">
        <f t="shared" si="2"/>
        <v>104.90674677681812</v>
      </c>
      <c r="K17" s="42">
        <v>73</v>
      </c>
      <c r="L17" s="34">
        <v>3867978000</v>
      </c>
      <c r="M17" s="39" t="s">
        <v>87</v>
      </c>
      <c r="N17" s="36">
        <f t="shared" si="3"/>
        <v>52986000</v>
      </c>
      <c r="O17" s="35">
        <f t="shared" si="4"/>
        <v>105.36928767450185</v>
      </c>
      <c r="P17" s="42">
        <v>73</v>
      </c>
      <c r="Q17" s="34">
        <v>4020402000</v>
      </c>
      <c r="R17" s="39" t="s">
        <v>87</v>
      </c>
      <c r="S17" s="36">
        <f t="shared" si="5"/>
        <v>55074000</v>
      </c>
      <c r="T17" s="35">
        <f t="shared" si="6"/>
        <v>103.94066357150946</v>
      </c>
      <c r="U17" s="42">
        <v>73</v>
      </c>
      <c r="V17" s="34">
        <v>4217502000</v>
      </c>
      <c r="W17" s="39" t="s">
        <v>87</v>
      </c>
      <c r="X17" s="36">
        <f t="shared" si="7"/>
        <v>57774000</v>
      </c>
      <c r="Y17" s="35">
        <f t="shared" si="8"/>
        <v>104.90249482514434</v>
      </c>
      <c r="Z17" s="33" t="s">
        <v>88</v>
      </c>
      <c r="AB17" s="3"/>
      <c r="AC17" s="5"/>
      <c r="AD17" s="3"/>
      <c r="AE17" s="6"/>
      <c r="AF17" s="3"/>
      <c r="AG17" s="6"/>
      <c r="AH17" s="3"/>
      <c r="AI17" s="6"/>
    </row>
    <row r="18" spans="1:35" s="7" customFormat="1" ht="22.5" customHeight="1">
      <c r="A18" s="22" t="s">
        <v>90</v>
      </c>
      <c r="B18" s="33">
        <v>67</v>
      </c>
      <c r="C18" s="34">
        <v>3211578000</v>
      </c>
      <c r="D18" s="39" t="s">
        <v>87</v>
      </c>
      <c r="E18" s="36">
        <f t="shared" si="0"/>
        <v>47934000</v>
      </c>
      <c r="F18" s="33">
        <v>67</v>
      </c>
      <c r="G18" s="34">
        <v>3369162000</v>
      </c>
      <c r="H18" s="39" t="s">
        <v>87</v>
      </c>
      <c r="I18" s="36">
        <f t="shared" si="1"/>
        <v>50286000</v>
      </c>
      <c r="J18" s="35">
        <f t="shared" si="2"/>
        <v>104.90674677681812</v>
      </c>
      <c r="K18" s="33">
        <v>66</v>
      </c>
      <c r="L18" s="34">
        <v>3497103000</v>
      </c>
      <c r="M18" s="39" t="s">
        <v>87</v>
      </c>
      <c r="N18" s="36">
        <f t="shared" si="3"/>
        <v>52986409.090909094</v>
      </c>
      <c r="O18" s="35">
        <f t="shared" si="4"/>
        <v>105.37010120293738</v>
      </c>
      <c r="P18" s="33">
        <v>65</v>
      </c>
      <c r="Q18" s="34">
        <v>3579810000</v>
      </c>
      <c r="R18" s="39" t="s">
        <v>87</v>
      </c>
      <c r="S18" s="36">
        <f t="shared" si="5"/>
        <v>55074000</v>
      </c>
      <c r="T18" s="35">
        <f t="shared" si="6"/>
        <v>103.93986107929906</v>
      </c>
      <c r="U18" s="33">
        <v>65</v>
      </c>
      <c r="V18" s="34">
        <v>3755310000</v>
      </c>
      <c r="W18" s="39" t="s">
        <v>87</v>
      </c>
      <c r="X18" s="36">
        <f t="shared" si="7"/>
        <v>57774000</v>
      </c>
      <c r="Y18" s="35">
        <f t="shared" si="8"/>
        <v>104.90249482514434</v>
      </c>
      <c r="Z18" s="33" t="s">
        <v>88</v>
      </c>
      <c r="AB18" s="3"/>
      <c r="AC18" s="5"/>
      <c r="AD18" s="3"/>
      <c r="AE18" s="6"/>
      <c r="AF18" s="3"/>
      <c r="AG18" s="6"/>
      <c r="AH18" s="3"/>
      <c r="AI18" s="6"/>
    </row>
    <row r="19" spans="1:35" s="7" customFormat="1" ht="22.5" customHeight="1">
      <c r="A19" s="22" t="s">
        <v>92</v>
      </c>
      <c r="B19" s="33">
        <v>111</v>
      </c>
      <c r="C19" s="34">
        <v>4850617000</v>
      </c>
      <c r="D19" s="39" t="s">
        <v>71</v>
      </c>
      <c r="E19" s="36">
        <f t="shared" si="0"/>
        <v>43699252.252252251</v>
      </c>
      <c r="F19" s="33">
        <v>111</v>
      </c>
      <c r="G19" s="34">
        <v>5796965000</v>
      </c>
      <c r="H19" s="39" t="s">
        <v>71</v>
      </c>
      <c r="I19" s="36">
        <f t="shared" si="1"/>
        <v>52224909.909909911</v>
      </c>
      <c r="J19" s="35">
        <f t="shared" si="2"/>
        <v>119.50984792243958</v>
      </c>
      <c r="K19" s="34">
        <v>103</v>
      </c>
      <c r="L19" s="34">
        <v>4690182000</v>
      </c>
      <c r="M19" s="39" t="s">
        <v>71</v>
      </c>
      <c r="N19" s="36">
        <f t="shared" si="3"/>
        <v>45535747.572815537</v>
      </c>
      <c r="O19" s="35">
        <f t="shared" si="4"/>
        <v>87.191624937920508</v>
      </c>
      <c r="P19" s="34">
        <v>98</v>
      </c>
      <c r="Q19" s="34">
        <v>5292772000</v>
      </c>
      <c r="R19" s="39" t="s">
        <v>71</v>
      </c>
      <c r="S19" s="36">
        <f t="shared" si="5"/>
        <v>54007877.551020406</v>
      </c>
      <c r="T19" s="35">
        <f t="shared" si="6"/>
        <v>118.60544831213589</v>
      </c>
      <c r="U19" s="34">
        <v>89</v>
      </c>
      <c r="V19" s="34">
        <v>6297188000</v>
      </c>
      <c r="W19" s="39" t="s">
        <v>71</v>
      </c>
      <c r="X19" s="36">
        <f t="shared" si="7"/>
        <v>70754921.348314613</v>
      </c>
      <c r="Y19" s="35">
        <f t="shared" si="8"/>
        <v>131.00852052827577</v>
      </c>
      <c r="Z19" s="33" t="s">
        <v>72</v>
      </c>
    </row>
    <row r="20" spans="1:35" s="7" customFormat="1" ht="22.5" customHeight="1">
      <c r="A20" s="22" t="s">
        <v>95</v>
      </c>
      <c r="B20" s="22">
        <v>46</v>
      </c>
      <c r="C20" s="2">
        <v>2400000000</v>
      </c>
      <c r="D20" s="27" t="s">
        <v>96</v>
      </c>
      <c r="E20" s="17">
        <f t="shared" si="0"/>
        <v>52173913.043478258</v>
      </c>
      <c r="F20" s="22">
        <v>46</v>
      </c>
      <c r="G20" s="2">
        <v>2670000000</v>
      </c>
      <c r="H20" s="27" t="s">
        <v>73</v>
      </c>
      <c r="I20" s="17">
        <f t="shared" si="1"/>
        <v>58043478.260869563</v>
      </c>
      <c r="J20" s="28">
        <f t="shared" si="2"/>
        <v>111.25</v>
      </c>
      <c r="K20" s="22">
        <v>46</v>
      </c>
      <c r="L20" s="2">
        <v>2587850000</v>
      </c>
      <c r="M20" s="27" t="s">
        <v>73</v>
      </c>
      <c r="N20" s="17">
        <f t="shared" si="3"/>
        <v>56257608.695652172</v>
      </c>
      <c r="O20" s="28">
        <f t="shared" si="4"/>
        <v>96.923220973782776</v>
      </c>
      <c r="P20" s="22">
        <v>46</v>
      </c>
      <c r="Q20" s="2">
        <v>2788000000</v>
      </c>
      <c r="R20" s="27" t="s">
        <v>73</v>
      </c>
      <c r="S20" s="17">
        <f t="shared" si="5"/>
        <v>60608695.652173914</v>
      </c>
      <c r="T20" s="28">
        <f t="shared" si="6"/>
        <v>107.73421952586123</v>
      </c>
      <c r="U20" s="22">
        <v>46</v>
      </c>
      <c r="V20" s="2">
        <v>2788000000</v>
      </c>
      <c r="W20" s="27" t="s">
        <v>97</v>
      </c>
      <c r="X20" s="17">
        <f t="shared" si="7"/>
        <v>60608695.652173914</v>
      </c>
      <c r="Y20" s="28">
        <f t="shared" si="8"/>
        <v>100</v>
      </c>
      <c r="Z20" s="22" t="s">
        <v>78</v>
      </c>
    </row>
    <row r="21" spans="1:35" s="7" customFormat="1" ht="22.5" customHeight="1">
      <c r="A21" s="22" t="s">
        <v>100</v>
      </c>
      <c r="B21" s="22">
        <v>35</v>
      </c>
      <c r="C21" s="2">
        <v>1683471000</v>
      </c>
      <c r="D21" s="27" t="s">
        <v>16</v>
      </c>
      <c r="E21" s="17">
        <f t="shared" si="0"/>
        <v>48099171.428571425</v>
      </c>
      <c r="F21" s="22">
        <v>35</v>
      </c>
      <c r="G21" s="2">
        <v>1763390000</v>
      </c>
      <c r="H21" s="27" t="s">
        <v>16</v>
      </c>
      <c r="I21" s="17">
        <f t="shared" si="1"/>
        <v>50382571.428571425</v>
      </c>
      <c r="J21" s="28">
        <f t="shared" si="2"/>
        <v>104.7472751238364</v>
      </c>
      <c r="K21" s="22">
        <v>35</v>
      </c>
      <c r="L21" s="2">
        <v>1978110000</v>
      </c>
      <c r="M21" s="27" t="s">
        <v>16</v>
      </c>
      <c r="N21" s="17">
        <f t="shared" si="3"/>
        <v>56517428.571428575</v>
      </c>
      <c r="O21" s="28">
        <f t="shared" si="4"/>
        <v>112.1765463113662</v>
      </c>
      <c r="P21" s="22">
        <v>35</v>
      </c>
      <c r="Q21" s="2">
        <v>2081050000</v>
      </c>
      <c r="R21" s="27" t="s">
        <v>16</v>
      </c>
      <c r="S21" s="17">
        <f t="shared" si="5"/>
        <v>59458571.428571425</v>
      </c>
      <c r="T21" s="28">
        <f t="shared" si="6"/>
        <v>105.20395731278846</v>
      </c>
      <c r="U21" s="22">
        <v>35</v>
      </c>
      <c r="V21" s="2">
        <v>1329780000</v>
      </c>
      <c r="W21" s="27" t="s">
        <v>212</v>
      </c>
      <c r="X21" s="17">
        <f t="shared" si="7"/>
        <v>37993714.285714284</v>
      </c>
      <c r="Y21" s="28">
        <f t="shared" si="8"/>
        <v>63.899473823310345</v>
      </c>
      <c r="Z21" s="22" t="s">
        <v>78</v>
      </c>
    </row>
    <row r="22" spans="1:35" s="7" customFormat="1" ht="22.5" customHeight="1">
      <c r="A22" s="22" t="s">
        <v>103</v>
      </c>
      <c r="B22" s="22">
        <v>37</v>
      </c>
      <c r="C22" s="2">
        <v>2255000000</v>
      </c>
      <c r="D22" s="27" t="s">
        <v>84</v>
      </c>
      <c r="E22" s="17">
        <f t="shared" si="0"/>
        <v>60945945.945945948</v>
      </c>
      <c r="F22" s="22">
        <v>37</v>
      </c>
      <c r="G22" s="2">
        <v>2521000000</v>
      </c>
      <c r="H22" s="27" t="s">
        <v>84</v>
      </c>
      <c r="I22" s="17">
        <f t="shared" si="1"/>
        <v>68135135.135135129</v>
      </c>
      <c r="J22" s="28">
        <f t="shared" si="2"/>
        <v>111.79600886917959</v>
      </c>
      <c r="K22" s="22">
        <v>37</v>
      </c>
      <c r="L22" s="2">
        <v>2501000000</v>
      </c>
      <c r="M22" s="27" t="s">
        <v>84</v>
      </c>
      <c r="N22" s="17">
        <f t="shared" si="3"/>
        <v>67594594.594594598</v>
      </c>
      <c r="O22" s="28">
        <f t="shared" si="4"/>
        <v>99.206664022213417</v>
      </c>
      <c r="P22" s="22">
        <v>37</v>
      </c>
      <c r="Q22" s="2">
        <v>2604000000</v>
      </c>
      <c r="R22" s="27" t="s">
        <v>84</v>
      </c>
      <c r="S22" s="17">
        <f t="shared" si="5"/>
        <v>70378378.378378376</v>
      </c>
      <c r="T22" s="28">
        <f t="shared" si="6"/>
        <v>104.11835265893642</v>
      </c>
      <c r="U22" s="22">
        <v>37</v>
      </c>
      <c r="V22" s="2">
        <v>2665000000</v>
      </c>
      <c r="W22" s="27" t="s">
        <v>84</v>
      </c>
      <c r="X22" s="17">
        <f t="shared" si="7"/>
        <v>72027027.027027026</v>
      </c>
      <c r="Y22" s="28">
        <f t="shared" si="8"/>
        <v>102.34254992319508</v>
      </c>
      <c r="Z22" s="22" t="s">
        <v>85</v>
      </c>
    </row>
    <row r="23" spans="1:35" s="7" customFormat="1" ht="22.5" customHeight="1">
      <c r="A23" s="22" t="s">
        <v>104</v>
      </c>
      <c r="B23" s="22">
        <v>14</v>
      </c>
      <c r="C23" s="2">
        <v>840000000</v>
      </c>
      <c r="D23" s="27" t="s">
        <v>16</v>
      </c>
      <c r="E23" s="17">
        <f t="shared" si="0"/>
        <v>60000000</v>
      </c>
      <c r="F23" s="22">
        <v>14</v>
      </c>
      <c r="G23" s="2">
        <v>912720000</v>
      </c>
      <c r="H23" s="27" t="s">
        <v>16</v>
      </c>
      <c r="I23" s="17">
        <f t="shared" si="1"/>
        <v>65194285.714285716</v>
      </c>
      <c r="J23" s="28">
        <f t="shared" si="2"/>
        <v>108.65714285714286</v>
      </c>
      <c r="K23" s="22">
        <v>14</v>
      </c>
      <c r="L23" s="2">
        <v>967813000</v>
      </c>
      <c r="M23" s="27" t="s">
        <v>16</v>
      </c>
      <c r="N23" s="17">
        <f t="shared" si="3"/>
        <v>69129500</v>
      </c>
      <c r="O23" s="28">
        <f t="shared" si="4"/>
        <v>106.03613375405381</v>
      </c>
      <c r="P23" s="22">
        <v>14</v>
      </c>
      <c r="Q23" s="2">
        <v>1017710000</v>
      </c>
      <c r="R23" s="27" t="s">
        <v>16</v>
      </c>
      <c r="S23" s="17">
        <f t="shared" si="5"/>
        <v>72693571.428571433</v>
      </c>
      <c r="T23" s="28">
        <f t="shared" si="6"/>
        <v>105.15564473715482</v>
      </c>
      <c r="U23" s="22">
        <v>14</v>
      </c>
      <c r="V23" s="2">
        <v>1159411000</v>
      </c>
      <c r="W23" s="27" t="s">
        <v>16</v>
      </c>
      <c r="X23" s="17">
        <f t="shared" si="7"/>
        <v>82815071.428571433</v>
      </c>
      <c r="Y23" s="28">
        <f t="shared" si="8"/>
        <v>113.92351455719214</v>
      </c>
      <c r="Z23" s="22" t="s">
        <v>78</v>
      </c>
    </row>
    <row r="24" spans="1:35" s="7" customFormat="1" ht="22.5" customHeight="1">
      <c r="A24" s="22" t="s">
        <v>107</v>
      </c>
      <c r="B24" s="22">
        <v>28</v>
      </c>
      <c r="C24" s="2">
        <v>1272534000</v>
      </c>
      <c r="D24" s="27" t="s">
        <v>16</v>
      </c>
      <c r="E24" s="17">
        <f t="shared" si="0"/>
        <v>45447642.857142858</v>
      </c>
      <c r="F24" s="22">
        <v>30</v>
      </c>
      <c r="G24" s="2">
        <v>1387777000</v>
      </c>
      <c r="H24" s="27" t="s">
        <v>16</v>
      </c>
      <c r="I24" s="17">
        <f t="shared" si="1"/>
        <v>46259233.333333336</v>
      </c>
      <c r="J24" s="28">
        <f t="shared" si="2"/>
        <v>101.78577022958392</v>
      </c>
      <c r="K24" s="22">
        <v>30</v>
      </c>
      <c r="L24" s="2">
        <v>1456316000</v>
      </c>
      <c r="M24" s="27" t="s">
        <v>16</v>
      </c>
      <c r="N24" s="17">
        <f t="shared" si="3"/>
        <v>48543866.666666664</v>
      </c>
      <c r="O24" s="28">
        <f t="shared" si="4"/>
        <v>104.93876177512668</v>
      </c>
      <c r="P24" s="22">
        <v>30</v>
      </c>
      <c r="Q24" s="2">
        <v>1481316000</v>
      </c>
      <c r="R24" s="27" t="s">
        <v>16</v>
      </c>
      <c r="S24" s="17">
        <f t="shared" si="5"/>
        <v>49377200</v>
      </c>
      <c r="T24" s="28">
        <f t="shared" si="6"/>
        <v>101.71666039513403</v>
      </c>
      <c r="U24" s="22">
        <v>32</v>
      </c>
      <c r="V24" s="2">
        <v>1634483000</v>
      </c>
      <c r="W24" s="27" t="s">
        <v>16</v>
      </c>
      <c r="X24" s="17">
        <f t="shared" si="7"/>
        <v>51077593.75</v>
      </c>
      <c r="Y24" s="28">
        <f t="shared" si="8"/>
        <v>103.44368200302974</v>
      </c>
      <c r="Z24" s="22" t="s">
        <v>78</v>
      </c>
    </row>
    <row r="25" spans="1:35" s="7" customFormat="1" ht="22.5" customHeight="1">
      <c r="A25" s="22" t="s">
        <v>108</v>
      </c>
      <c r="B25" s="22">
        <v>53</v>
      </c>
      <c r="C25" s="2">
        <v>2303035000</v>
      </c>
      <c r="D25" s="27" t="s">
        <v>16</v>
      </c>
      <c r="E25" s="17">
        <f t="shared" si="0"/>
        <v>43453490.566037737</v>
      </c>
      <c r="F25" s="22">
        <v>45</v>
      </c>
      <c r="G25" s="2">
        <v>2942667000</v>
      </c>
      <c r="H25" s="27" t="s">
        <v>16</v>
      </c>
      <c r="I25" s="17">
        <f t="shared" si="1"/>
        <v>65392600</v>
      </c>
      <c r="J25" s="28">
        <f t="shared" si="2"/>
        <v>150.48871597696083</v>
      </c>
      <c r="K25" s="22">
        <v>45</v>
      </c>
      <c r="L25" s="2">
        <v>2942667000</v>
      </c>
      <c r="M25" s="27" t="s">
        <v>16</v>
      </c>
      <c r="N25" s="17">
        <f t="shared" si="3"/>
        <v>65392600</v>
      </c>
      <c r="O25" s="28">
        <f t="shared" si="4"/>
        <v>100</v>
      </c>
      <c r="P25" s="22">
        <v>49</v>
      </c>
      <c r="Q25" s="2">
        <v>3213418000</v>
      </c>
      <c r="R25" s="27" t="s">
        <v>16</v>
      </c>
      <c r="S25" s="17">
        <f t="shared" si="5"/>
        <v>65579959.183673471</v>
      </c>
      <c r="T25" s="28">
        <f t="shared" si="6"/>
        <v>100.28651435127746</v>
      </c>
      <c r="U25" s="22">
        <v>62</v>
      </c>
      <c r="V25" s="2">
        <v>4558022000</v>
      </c>
      <c r="W25" s="27" t="s">
        <v>16</v>
      </c>
      <c r="X25" s="17">
        <f t="shared" si="7"/>
        <v>73516483.870967746</v>
      </c>
      <c r="Y25" s="28">
        <f t="shared" si="8"/>
        <v>112.10205798552879</v>
      </c>
      <c r="Z25" s="22" t="s">
        <v>78</v>
      </c>
    </row>
    <row r="26" spans="1:35" s="7" customFormat="1" ht="22.5" customHeight="1">
      <c r="A26" s="22" t="s">
        <v>109</v>
      </c>
      <c r="B26" s="22">
        <v>12</v>
      </c>
      <c r="C26" s="2">
        <v>490146000</v>
      </c>
      <c r="D26" s="27" t="s">
        <v>16</v>
      </c>
      <c r="E26" s="17">
        <f t="shared" si="0"/>
        <v>40845500</v>
      </c>
      <c r="F26" s="22">
        <v>12</v>
      </c>
      <c r="G26" s="2">
        <v>524592000</v>
      </c>
      <c r="H26" s="27" t="s">
        <v>16</v>
      </c>
      <c r="I26" s="17">
        <f t="shared" si="1"/>
        <v>43716000</v>
      </c>
      <c r="J26" s="28">
        <f t="shared" si="2"/>
        <v>107.02770195003122</v>
      </c>
      <c r="K26" s="22">
        <v>12</v>
      </c>
      <c r="L26" s="2">
        <v>583348000</v>
      </c>
      <c r="M26" s="27" t="s">
        <v>16</v>
      </c>
      <c r="N26" s="17">
        <f t="shared" si="3"/>
        <v>48612333.333333336</v>
      </c>
      <c r="O26" s="28">
        <f t="shared" si="4"/>
        <v>111.20032329886847</v>
      </c>
      <c r="P26" s="22">
        <v>12</v>
      </c>
      <c r="Q26" s="2">
        <v>647107000</v>
      </c>
      <c r="R26" s="27" t="s">
        <v>16</v>
      </c>
      <c r="S26" s="17">
        <f t="shared" si="5"/>
        <v>53925583.333333336</v>
      </c>
      <c r="T26" s="28">
        <f t="shared" si="6"/>
        <v>110.9298394783217</v>
      </c>
      <c r="U26" s="22">
        <v>12</v>
      </c>
      <c r="V26" s="2">
        <v>689034000</v>
      </c>
      <c r="W26" s="27" t="s">
        <v>16</v>
      </c>
      <c r="X26" s="17">
        <f t="shared" si="7"/>
        <v>57419500</v>
      </c>
      <c r="Y26" s="28">
        <f t="shared" si="8"/>
        <v>106.47914487094097</v>
      </c>
      <c r="Z26" s="22" t="s">
        <v>78</v>
      </c>
    </row>
    <row r="27" spans="1:35" s="7" customFormat="1" ht="22.5" customHeight="1">
      <c r="A27" s="22" t="s">
        <v>76</v>
      </c>
      <c r="B27" s="22">
        <v>59</v>
      </c>
      <c r="C27" s="2">
        <v>3104515000</v>
      </c>
      <c r="D27" s="27" t="s">
        <v>77</v>
      </c>
      <c r="E27" s="17">
        <f t="shared" si="0"/>
        <v>52618898.305084743</v>
      </c>
      <c r="F27" s="22">
        <v>68</v>
      </c>
      <c r="G27" s="2">
        <v>4167463000</v>
      </c>
      <c r="H27" s="27" t="s">
        <v>77</v>
      </c>
      <c r="I27" s="17">
        <f t="shared" si="1"/>
        <v>61286220.588235296</v>
      </c>
      <c r="J27" s="28">
        <f t="shared" si="2"/>
        <v>116.47188094455599</v>
      </c>
      <c r="K27" s="22">
        <v>68</v>
      </c>
      <c r="L27" s="2">
        <v>4225281000</v>
      </c>
      <c r="M27" s="27" t="s">
        <v>77</v>
      </c>
      <c r="N27" s="17">
        <f t="shared" si="3"/>
        <v>62136485.294117644</v>
      </c>
      <c r="O27" s="28">
        <f t="shared" si="4"/>
        <v>101.38736684644829</v>
      </c>
      <c r="P27" s="22">
        <v>68</v>
      </c>
      <c r="Q27" s="2">
        <v>4274654000</v>
      </c>
      <c r="R27" s="27" t="s">
        <v>77</v>
      </c>
      <c r="S27" s="17">
        <f t="shared" si="5"/>
        <v>62862558.823529415</v>
      </c>
      <c r="T27" s="28">
        <f t="shared" si="6"/>
        <v>101.16851399942395</v>
      </c>
      <c r="U27" s="22">
        <v>76</v>
      </c>
      <c r="V27" s="2">
        <v>6106626000</v>
      </c>
      <c r="W27" s="27" t="s">
        <v>77</v>
      </c>
      <c r="X27" s="17">
        <f t="shared" si="7"/>
        <v>80350342.105263159</v>
      </c>
      <c r="Y27" s="28">
        <f t="shared" si="8"/>
        <v>127.8190764248497</v>
      </c>
      <c r="Z27" s="22" t="s">
        <v>78</v>
      </c>
    </row>
    <row r="28" spans="1:35" s="7" customFormat="1" ht="22.5" customHeight="1">
      <c r="A28" s="22" t="s">
        <v>79</v>
      </c>
      <c r="B28" s="33">
        <v>45</v>
      </c>
      <c r="C28" s="34">
        <v>199770000</v>
      </c>
      <c r="D28" s="39" t="s">
        <v>80</v>
      </c>
      <c r="E28" s="36">
        <f t="shared" si="0"/>
        <v>4439333.333333333</v>
      </c>
      <c r="F28" s="33">
        <v>45</v>
      </c>
      <c r="G28" s="34">
        <v>1008858000</v>
      </c>
      <c r="H28" s="43" t="s">
        <v>80</v>
      </c>
      <c r="I28" s="36">
        <f t="shared" si="1"/>
        <v>22419066.666666668</v>
      </c>
      <c r="J28" s="35">
        <f t="shared" si="2"/>
        <v>505.00976122540931</v>
      </c>
      <c r="K28" s="34">
        <v>45</v>
      </c>
      <c r="L28" s="34">
        <v>1993732000</v>
      </c>
      <c r="M28" s="43" t="s">
        <v>80</v>
      </c>
      <c r="N28" s="36">
        <f t="shared" si="3"/>
        <v>44305155.555555552</v>
      </c>
      <c r="O28" s="35">
        <f t="shared" si="4"/>
        <v>197.62265849108593</v>
      </c>
      <c r="P28" s="34">
        <v>44</v>
      </c>
      <c r="Q28" s="34">
        <v>2026563000</v>
      </c>
      <c r="R28" s="43" t="s">
        <v>80</v>
      </c>
      <c r="S28" s="36">
        <f t="shared" si="5"/>
        <v>46058250</v>
      </c>
      <c r="T28" s="35">
        <f t="shared" si="6"/>
        <v>103.95686330961233</v>
      </c>
      <c r="U28" s="34">
        <v>44</v>
      </c>
      <c r="V28" s="34">
        <v>2273880000</v>
      </c>
      <c r="W28" s="43" t="s">
        <v>80</v>
      </c>
      <c r="X28" s="36">
        <f t="shared" si="7"/>
        <v>51679090.909090906</v>
      </c>
      <c r="Y28" s="35">
        <f t="shared" si="8"/>
        <v>112.20376568604085</v>
      </c>
      <c r="Z28" s="33" t="s">
        <v>22</v>
      </c>
    </row>
    <row r="31" spans="1:35" s="7" customFormat="1" ht="21.75" customHeight="1">
      <c r="A31" s="22" t="s">
        <v>53</v>
      </c>
      <c r="B31" s="22"/>
      <c r="C31" s="2"/>
      <c r="D31" s="22"/>
      <c r="E31" s="13"/>
      <c r="F31" s="22"/>
      <c r="G31" s="2"/>
      <c r="H31" s="22"/>
      <c r="I31" s="17"/>
      <c r="J31" s="13"/>
      <c r="K31" s="22"/>
      <c r="L31" s="2"/>
      <c r="M31" s="22"/>
      <c r="N31" s="18"/>
      <c r="O31" s="30"/>
      <c r="P31" s="22">
        <v>19</v>
      </c>
      <c r="Q31" s="2">
        <v>579284270</v>
      </c>
      <c r="R31" s="22" t="s">
        <v>46</v>
      </c>
      <c r="S31" s="18"/>
      <c r="T31" s="30"/>
      <c r="U31" s="22">
        <v>24</v>
      </c>
      <c r="V31" s="2">
        <v>712000000</v>
      </c>
      <c r="W31" s="22" t="s">
        <v>46</v>
      </c>
      <c r="X31" s="18"/>
      <c r="Y31" s="30"/>
      <c r="Z31" s="22"/>
    </row>
    <row r="32" spans="1:35" s="7" customFormat="1" ht="21.75" customHeight="1">
      <c r="A32" s="22" t="s">
        <v>54</v>
      </c>
      <c r="B32" s="22">
        <v>7</v>
      </c>
      <c r="C32" s="2">
        <v>174300000</v>
      </c>
      <c r="D32" s="22" t="s">
        <v>46</v>
      </c>
      <c r="E32" s="17">
        <f t="shared" ref="E32:E37" si="9">C32/B32</f>
        <v>24900000</v>
      </c>
      <c r="F32" s="22">
        <v>7</v>
      </c>
      <c r="G32" s="2">
        <v>174300000</v>
      </c>
      <c r="H32" s="22" t="s">
        <v>46</v>
      </c>
      <c r="I32" s="17">
        <f t="shared" ref="I32:I37" si="10">G32/F32</f>
        <v>24900000</v>
      </c>
      <c r="J32" s="28">
        <f t="shared" ref="J32:J37" si="11">(I32*100)/E32</f>
        <v>100</v>
      </c>
      <c r="K32" s="22">
        <v>7</v>
      </c>
      <c r="L32" s="2">
        <v>181620000</v>
      </c>
      <c r="M32" s="22" t="s">
        <v>46</v>
      </c>
      <c r="N32" s="17">
        <f t="shared" ref="N32:N37" si="12">L32/K32</f>
        <v>25945714.285714287</v>
      </c>
      <c r="O32" s="28">
        <f t="shared" ref="O32:O37" si="13">(N32*100)/I32</f>
        <v>104.19965576592084</v>
      </c>
      <c r="P32" s="22">
        <v>7</v>
      </c>
      <c r="Q32" s="2">
        <v>191000000</v>
      </c>
      <c r="R32" s="22" t="s">
        <v>46</v>
      </c>
      <c r="S32" s="17">
        <f t="shared" ref="S32:S37" si="14">Q32/P32</f>
        <v>27285714.285714287</v>
      </c>
      <c r="T32" s="28">
        <f t="shared" ref="T32:T37" si="15">(S32*100)/N32</f>
        <v>105.16462944609624</v>
      </c>
      <c r="U32" s="22">
        <v>7</v>
      </c>
      <c r="V32" s="2">
        <v>195809000</v>
      </c>
      <c r="W32" s="22" t="s">
        <v>46</v>
      </c>
      <c r="X32" s="17">
        <f t="shared" ref="X32:X37" si="16">V32/U32</f>
        <v>27972714.285714287</v>
      </c>
      <c r="Y32" s="28">
        <f t="shared" ref="Y32:Y37" si="17">(X32*100)/S32</f>
        <v>102.51780104712041</v>
      </c>
      <c r="Z32" s="22"/>
    </row>
    <row r="33" spans="1:26" s="7" customFormat="1" ht="21.75" customHeight="1">
      <c r="A33" s="22" t="s">
        <v>56</v>
      </c>
      <c r="B33" s="22">
        <v>3</v>
      </c>
      <c r="C33" s="2">
        <v>79200000</v>
      </c>
      <c r="D33" s="22" t="s">
        <v>46</v>
      </c>
      <c r="E33" s="17">
        <f t="shared" si="9"/>
        <v>26400000</v>
      </c>
      <c r="F33" s="22">
        <v>3</v>
      </c>
      <c r="G33" s="2">
        <v>79200000</v>
      </c>
      <c r="H33" s="22" t="s">
        <v>46</v>
      </c>
      <c r="I33" s="17">
        <f t="shared" si="10"/>
        <v>26400000</v>
      </c>
      <c r="J33" s="28">
        <f t="shared" si="11"/>
        <v>100</v>
      </c>
      <c r="K33" s="22">
        <v>3</v>
      </c>
      <c r="L33" s="2">
        <v>82527000</v>
      </c>
      <c r="M33" s="22" t="s">
        <v>46</v>
      </c>
      <c r="N33" s="17">
        <f t="shared" si="12"/>
        <v>27509000</v>
      </c>
      <c r="O33" s="28">
        <f t="shared" si="13"/>
        <v>104.20075757575758</v>
      </c>
      <c r="P33" s="22">
        <v>3</v>
      </c>
      <c r="Q33" s="2">
        <v>95886000</v>
      </c>
      <c r="R33" s="22" t="s">
        <v>46</v>
      </c>
      <c r="S33" s="17">
        <f t="shared" si="14"/>
        <v>31962000</v>
      </c>
      <c r="T33" s="28">
        <f t="shared" si="15"/>
        <v>116.18742956850485</v>
      </c>
      <c r="U33" s="22">
        <v>3</v>
      </c>
      <c r="V33" s="2">
        <v>98158000</v>
      </c>
      <c r="W33" s="22" t="s">
        <v>46</v>
      </c>
      <c r="X33" s="17">
        <f t="shared" si="16"/>
        <v>32719333.333333332</v>
      </c>
      <c r="Y33" s="28">
        <f t="shared" si="17"/>
        <v>102.36948042467095</v>
      </c>
      <c r="Z33" s="22"/>
    </row>
    <row r="34" spans="1:26" s="7" customFormat="1" ht="21.75" customHeight="1">
      <c r="A34" s="22" t="s">
        <v>55</v>
      </c>
      <c r="B34" s="22">
        <v>3</v>
      </c>
      <c r="C34" s="2">
        <v>66330000</v>
      </c>
      <c r="D34" s="22" t="s">
        <v>46</v>
      </c>
      <c r="E34" s="17">
        <f t="shared" si="9"/>
        <v>22110000</v>
      </c>
      <c r="F34" s="22">
        <v>3</v>
      </c>
      <c r="G34" s="2">
        <v>66300000</v>
      </c>
      <c r="H34" s="22" t="s">
        <v>46</v>
      </c>
      <c r="I34" s="17">
        <f t="shared" si="10"/>
        <v>22100000</v>
      </c>
      <c r="J34" s="28">
        <f t="shared" si="11"/>
        <v>99.954771596562637</v>
      </c>
      <c r="K34" s="22">
        <v>3</v>
      </c>
      <c r="L34" s="2">
        <v>69080000</v>
      </c>
      <c r="M34" s="22" t="s">
        <v>46</v>
      </c>
      <c r="N34" s="17">
        <f t="shared" si="12"/>
        <v>23026666.666666668</v>
      </c>
      <c r="O34" s="28">
        <f t="shared" si="13"/>
        <v>104.19306184012068</v>
      </c>
      <c r="P34" s="22">
        <v>3</v>
      </c>
      <c r="Q34" s="2">
        <v>86000000</v>
      </c>
      <c r="R34" s="22" t="s">
        <v>46</v>
      </c>
      <c r="S34" s="17">
        <f t="shared" si="14"/>
        <v>28666666.666666668</v>
      </c>
      <c r="T34" s="28">
        <f t="shared" si="15"/>
        <v>124.49334105385061</v>
      </c>
      <c r="U34" s="22">
        <v>3</v>
      </c>
      <c r="V34" s="2">
        <v>103000000</v>
      </c>
      <c r="W34" s="22" t="s">
        <v>46</v>
      </c>
      <c r="X34" s="17">
        <f t="shared" si="16"/>
        <v>34333333.333333336</v>
      </c>
      <c r="Y34" s="28">
        <f t="shared" si="17"/>
        <v>119.76744186046511</v>
      </c>
      <c r="Z34" s="22"/>
    </row>
    <row r="35" spans="1:26" s="7" customFormat="1" ht="21.75" customHeight="1">
      <c r="A35" s="22" t="s">
        <v>57</v>
      </c>
      <c r="B35" s="22">
        <v>18</v>
      </c>
      <c r="C35" s="2">
        <v>310000000</v>
      </c>
      <c r="D35" s="22" t="s">
        <v>46</v>
      </c>
      <c r="E35" s="17">
        <f t="shared" si="9"/>
        <v>17222222.222222224</v>
      </c>
      <c r="F35" s="22">
        <v>18</v>
      </c>
      <c r="G35" s="2">
        <v>400000000</v>
      </c>
      <c r="H35" s="22" t="s">
        <v>46</v>
      </c>
      <c r="I35" s="17">
        <f t="shared" si="10"/>
        <v>22222222.222222224</v>
      </c>
      <c r="J35" s="28">
        <f t="shared" si="11"/>
        <v>129.03225806451613</v>
      </c>
      <c r="K35" s="22">
        <v>18</v>
      </c>
      <c r="L35" s="2">
        <v>450000000</v>
      </c>
      <c r="M35" s="22" t="s">
        <v>46</v>
      </c>
      <c r="N35" s="17">
        <f t="shared" si="12"/>
        <v>25000000</v>
      </c>
      <c r="O35" s="28">
        <f t="shared" si="13"/>
        <v>112.49999999999999</v>
      </c>
      <c r="P35" s="22">
        <v>18</v>
      </c>
      <c r="Q35" s="2">
        <v>465000000</v>
      </c>
      <c r="R35" s="22" t="s">
        <v>46</v>
      </c>
      <c r="S35" s="17">
        <f t="shared" si="14"/>
        <v>25833333.333333332</v>
      </c>
      <c r="T35" s="28">
        <f t="shared" si="15"/>
        <v>103.33333333333331</v>
      </c>
      <c r="U35" s="22">
        <v>18</v>
      </c>
      <c r="V35" s="2">
        <v>465000000</v>
      </c>
      <c r="W35" s="22" t="s">
        <v>46</v>
      </c>
      <c r="X35" s="17">
        <f t="shared" si="16"/>
        <v>25833333.333333332</v>
      </c>
      <c r="Y35" s="28">
        <f t="shared" si="17"/>
        <v>99.999999999999986</v>
      </c>
      <c r="Z35" s="22"/>
    </row>
    <row r="36" spans="1:26" s="7" customFormat="1" ht="21.75" customHeight="1">
      <c r="A36" s="22" t="s">
        <v>58</v>
      </c>
      <c r="B36" s="22">
        <v>2</v>
      </c>
      <c r="C36" s="2">
        <v>51600000</v>
      </c>
      <c r="D36" s="22" t="s">
        <v>46</v>
      </c>
      <c r="E36" s="17">
        <f t="shared" si="9"/>
        <v>25800000</v>
      </c>
      <c r="F36" s="22">
        <v>2</v>
      </c>
      <c r="G36" s="2">
        <v>62000000</v>
      </c>
      <c r="H36" s="22" t="s">
        <v>46</v>
      </c>
      <c r="I36" s="17">
        <f t="shared" si="10"/>
        <v>31000000</v>
      </c>
      <c r="J36" s="28">
        <f t="shared" si="11"/>
        <v>120.15503875968992</v>
      </c>
      <c r="K36" s="22">
        <v>2</v>
      </c>
      <c r="L36" s="2">
        <v>62000000</v>
      </c>
      <c r="M36" s="22" t="s">
        <v>46</v>
      </c>
      <c r="N36" s="17">
        <f t="shared" si="12"/>
        <v>31000000</v>
      </c>
      <c r="O36" s="28">
        <f t="shared" si="13"/>
        <v>100</v>
      </c>
      <c r="P36" s="22">
        <v>2</v>
      </c>
      <c r="Q36" s="2">
        <v>62000000</v>
      </c>
      <c r="R36" s="22" t="s">
        <v>46</v>
      </c>
      <c r="S36" s="17">
        <f t="shared" si="14"/>
        <v>31000000</v>
      </c>
      <c r="T36" s="28">
        <f t="shared" si="15"/>
        <v>100</v>
      </c>
      <c r="U36" s="22">
        <v>2</v>
      </c>
      <c r="V36" s="2">
        <v>65000000</v>
      </c>
      <c r="W36" s="22" t="s">
        <v>46</v>
      </c>
      <c r="X36" s="17">
        <f t="shared" si="16"/>
        <v>32500000</v>
      </c>
      <c r="Y36" s="28">
        <f t="shared" si="17"/>
        <v>104.83870967741936</v>
      </c>
      <c r="Z36" s="22"/>
    </row>
    <row r="37" spans="1:26" s="7" customFormat="1" ht="21.75" customHeight="1">
      <c r="A37" s="22" t="s">
        <v>59</v>
      </c>
      <c r="B37" s="22">
        <v>2</v>
      </c>
      <c r="C37" s="2">
        <v>38000000</v>
      </c>
      <c r="D37" s="22"/>
      <c r="E37" s="17">
        <f t="shared" si="9"/>
        <v>19000000</v>
      </c>
      <c r="F37" s="22">
        <v>3</v>
      </c>
      <c r="G37" s="2">
        <v>54992000</v>
      </c>
      <c r="H37" s="22"/>
      <c r="I37" s="17">
        <f t="shared" si="10"/>
        <v>18330666.666666668</v>
      </c>
      <c r="J37" s="28">
        <f t="shared" si="11"/>
        <v>96.477192982456145</v>
      </c>
      <c r="K37" s="22">
        <v>3</v>
      </c>
      <c r="L37" s="2">
        <v>58000000</v>
      </c>
      <c r="M37" s="22"/>
      <c r="N37" s="17">
        <f t="shared" si="12"/>
        <v>19333333.333333332</v>
      </c>
      <c r="O37" s="28">
        <f t="shared" si="13"/>
        <v>105.46988652894966</v>
      </c>
      <c r="P37" s="22">
        <v>3</v>
      </c>
      <c r="Q37" s="2">
        <v>62377000</v>
      </c>
      <c r="R37" s="22"/>
      <c r="S37" s="17">
        <f t="shared" si="14"/>
        <v>20792333.333333332</v>
      </c>
      <c r="T37" s="28">
        <f t="shared" si="15"/>
        <v>107.54655172413793</v>
      </c>
      <c r="U37" s="22">
        <v>3</v>
      </c>
      <c r="V37" s="2">
        <v>64560000</v>
      </c>
      <c r="W37" s="22"/>
      <c r="X37" s="17">
        <f t="shared" si="16"/>
        <v>21520000</v>
      </c>
      <c r="Y37" s="28">
        <f t="shared" si="17"/>
        <v>103.49968738477324</v>
      </c>
      <c r="Z37" s="22"/>
    </row>
  </sheetData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7"/>
  <sheetViews>
    <sheetView workbookViewId="0">
      <selection activeCell="E80" sqref="E80"/>
    </sheetView>
  </sheetViews>
  <sheetFormatPr defaultColWidth="14.5" defaultRowHeight="12"/>
  <cols>
    <col min="1" max="1" width="17.5" style="199" customWidth="1"/>
    <col min="2" max="2" width="17.25" style="199" customWidth="1"/>
    <col min="3" max="3" width="11.5" style="199" customWidth="1"/>
    <col min="4" max="4" width="16" style="199" customWidth="1"/>
    <col min="5" max="5" width="9" style="199" customWidth="1"/>
    <col min="6" max="8" width="12" style="199" customWidth="1"/>
    <col min="9" max="9" width="12" style="203" customWidth="1"/>
    <col min="10" max="20" width="12" style="199" customWidth="1"/>
    <col min="21" max="16384" width="14.5" style="199"/>
  </cols>
  <sheetData>
    <row r="3" spans="1:9">
      <c r="A3" s="199" t="s">
        <v>392</v>
      </c>
    </row>
    <row r="4" spans="1:9" ht="22.5">
      <c r="A4" s="197" t="s">
        <v>357</v>
      </c>
      <c r="B4" s="197" t="s">
        <v>368</v>
      </c>
      <c r="C4" s="197" t="s">
        <v>385</v>
      </c>
      <c r="D4" s="197" t="s">
        <v>386</v>
      </c>
      <c r="E4" s="197"/>
      <c r="F4" s="198" t="s">
        <v>387</v>
      </c>
      <c r="G4" s="198"/>
      <c r="H4" s="198" t="s">
        <v>396</v>
      </c>
      <c r="I4" s="203" t="s">
        <v>388</v>
      </c>
    </row>
    <row r="5" spans="1:9">
      <c r="A5" s="198" t="s">
        <v>369</v>
      </c>
      <c r="B5" s="197" t="s">
        <v>358</v>
      </c>
      <c r="C5" s="198">
        <v>249</v>
      </c>
      <c r="D5" s="200">
        <v>6720000000</v>
      </c>
      <c r="E5" s="200"/>
      <c r="F5" s="200">
        <v>1265190</v>
      </c>
      <c r="G5" s="200"/>
      <c r="H5" s="200">
        <f>F5*12*C5</f>
        <v>3780387720</v>
      </c>
      <c r="I5" s="204">
        <f>(H5/D5)*100</f>
        <v>56.255769642857146</v>
      </c>
    </row>
    <row r="6" spans="1:9">
      <c r="A6" s="198" t="s">
        <v>370</v>
      </c>
      <c r="B6" s="197" t="s">
        <v>359</v>
      </c>
      <c r="C6" s="198">
        <v>326</v>
      </c>
      <c r="D6" s="200">
        <v>8608000000</v>
      </c>
      <c r="E6" s="200"/>
      <c r="F6" s="200">
        <v>1265190</v>
      </c>
      <c r="G6" s="200"/>
      <c r="H6" s="200">
        <f t="shared" ref="H6:H16" si="0">F6*12*C6</f>
        <v>4949423280</v>
      </c>
      <c r="I6" s="204">
        <f t="shared" ref="I6:I16" si="1">(H6/D6)*100</f>
        <v>57.497947026022302</v>
      </c>
    </row>
    <row r="7" spans="1:9">
      <c r="A7" s="197" t="s">
        <v>371</v>
      </c>
      <c r="B7" s="197" t="s">
        <v>360</v>
      </c>
      <c r="C7" s="198">
        <v>30</v>
      </c>
      <c r="D7" s="200">
        <v>813000000</v>
      </c>
      <c r="E7" s="198"/>
      <c r="F7" s="200">
        <v>1228010</v>
      </c>
      <c r="G7" s="200"/>
      <c r="H7" s="200">
        <f t="shared" si="0"/>
        <v>442083600</v>
      </c>
      <c r="I7" s="204">
        <f t="shared" si="1"/>
        <v>54.376826568265678</v>
      </c>
    </row>
    <row r="8" spans="1:9">
      <c r="A8" s="198" t="s">
        <v>372</v>
      </c>
      <c r="B8" s="197" t="s">
        <v>381</v>
      </c>
      <c r="C8" s="198">
        <v>68</v>
      </c>
      <c r="D8" s="200">
        <v>1821000000</v>
      </c>
      <c r="E8" s="200"/>
      <c r="F8" s="200">
        <v>1228000</v>
      </c>
      <c r="G8" s="200"/>
      <c r="H8" s="200">
        <f t="shared" si="0"/>
        <v>1002048000</v>
      </c>
      <c r="I8" s="204">
        <f t="shared" si="1"/>
        <v>55.027347611202636</v>
      </c>
    </row>
    <row r="9" spans="1:9">
      <c r="A9" s="198" t="s">
        <v>373</v>
      </c>
      <c r="B9" s="197" t="s">
        <v>362</v>
      </c>
      <c r="C9" s="198">
        <v>60</v>
      </c>
      <c r="D9" s="200">
        <v>1581000000</v>
      </c>
      <c r="E9" s="200"/>
      <c r="F9" s="200">
        <v>1228000</v>
      </c>
      <c r="G9" s="200"/>
      <c r="H9" s="200">
        <f t="shared" si="0"/>
        <v>884160000</v>
      </c>
      <c r="I9" s="204">
        <f t="shared" si="1"/>
        <v>55.924098671726753</v>
      </c>
    </row>
    <row r="10" spans="1:9">
      <c r="A10" s="198" t="s">
        <v>374</v>
      </c>
      <c r="B10" s="197" t="s">
        <v>382</v>
      </c>
      <c r="C10" s="198">
        <v>24</v>
      </c>
      <c r="D10" s="200">
        <v>418000000</v>
      </c>
      <c r="E10" s="198"/>
      <c r="F10" s="200">
        <v>1026140</v>
      </c>
      <c r="G10" s="200"/>
      <c r="H10" s="200">
        <f t="shared" si="0"/>
        <v>295528320</v>
      </c>
      <c r="I10" s="204">
        <f t="shared" si="1"/>
        <v>70.700555023923457</v>
      </c>
    </row>
    <row r="11" spans="1:9">
      <c r="A11" s="198" t="s">
        <v>375</v>
      </c>
      <c r="B11" s="197" t="s">
        <v>383</v>
      </c>
      <c r="C11" s="198">
        <v>22</v>
      </c>
      <c r="D11" s="200">
        <v>358000000</v>
      </c>
      <c r="E11" s="198"/>
      <c r="F11" s="200">
        <v>1026140</v>
      </c>
      <c r="G11" s="200"/>
      <c r="H11" s="200">
        <f t="shared" si="0"/>
        <v>270900960</v>
      </c>
      <c r="I11" s="204">
        <f t="shared" si="1"/>
        <v>75.670659217877088</v>
      </c>
    </row>
    <row r="12" spans="1:9">
      <c r="A12" s="197" t="s">
        <v>376</v>
      </c>
      <c r="B12" s="197" t="s">
        <v>364</v>
      </c>
      <c r="C12" s="198">
        <v>4</v>
      </c>
      <c r="D12" s="200">
        <v>99000000</v>
      </c>
      <c r="E12" s="198"/>
      <c r="F12" s="200">
        <v>1131060</v>
      </c>
      <c r="G12" s="200"/>
      <c r="H12" s="200">
        <f t="shared" si="0"/>
        <v>54290880</v>
      </c>
      <c r="I12" s="204">
        <f t="shared" si="1"/>
        <v>54.839272727272729</v>
      </c>
    </row>
    <row r="13" spans="1:9">
      <c r="A13" s="198" t="s">
        <v>377</v>
      </c>
      <c r="B13" s="197" t="s">
        <v>358</v>
      </c>
      <c r="C13" s="198">
        <v>81</v>
      </c>
      <c r="D13" s="200">
        <v>2264000000</v>
      </c>
      <c r="E13" s="200"/>
      <c r="F13" s="200">
        <v>1298010</v>
      </c>
      <c r="G13" s="200"/>
      <c r="H13" s="200">
        <f t="shared" si="0"/>
        <v>1261665720</v>
      </c>
      <c r="I13" s="204">
        <f t="shared" si="1"/>
        <v>55.727284452296821</v>
      </c>
    </row>
    <row r="14" spans="1:9">
      <c r="A14" s="198" t="s">
        <v>378</v>
      </c>
      <c r="B14" s="197" t="s">
        <v>365</v>
      </c>
      <c r="C14" s="198">
        <v>60</v>
      </c>
      <c r="D14" s="200">
        <v>1719000000</v>
      </c>
      <c r="E14" s="200"/>
      <c r="F14" s="200">
        <v>1231750</v>
      </c>
      <c r="G14" s="200"/>
      <c r="H14" s="200">
        <f t="shared" si="0"/>
        <v>886860000</v>
      </c>
      <c r="I14" s="204">
        <f t="shared" si="1"/>
        <v>51.591623036649217</v>
      </c>
    </row>
    <row r="15" spans="1:9">
      <c r="A15" s="198" t="s">
        <v>379</v>
      </c>
      <c r="B15" s="197" t="s">
        <v>366</v>
      </c>
      <c r="C15" s="198">
        <v>37</v>
      </c>
      <c r="D15" s="198">
        <v>986000000</v>
      </c>
      <c r="E15" s="198"/>
      <c r="F15" s="200">
        <v>1235000</v>
      </c>
      <c r="G15" s="200"/>
      <c r="H15" s="200">
        <f t="shared" si="0"/>
        <v>548340000</v>
      </c>
      <c r="I15" s="204">
        <f t="shared" si="1"/>
        <v>55.612576064908723</v>
      </c>
    </row>
    <row r="16" spans="1:9">
      <c r="A16" s="198" t="s">
        <v>380</v>
      </c>
      <c r="B16" s="197" t="s">
        <v>384</v>
      </c>
      <c r="C16" s="198">
        <v>25</v>
      </c>
      <c r="D16" s="198">
        <v>597000000</v>
      </c>
      <c r="E16" s="198"/>
      <c r="F16" s="200">
        <v>1235000</v>
      </c>
      <c r="G16" s="200"/>
      <c r="H16" s="200">
        <f t="shared" si="0"/>
        <v>370500000</v>
      </c>
      <c r="I16" s="204">
        <f t="shared" si="1"/>
        <v>62.060301507537687</v>
      </c>
    </row>
    <row r="18" spans="1:9">
      <c r="A18" s="199" t="s">
        <v>393</v>
      </c>
    </row>
    <row r="19" spans="1:9" ht="24">
      <c r="A19" s="197" t="s">
        <v>357</v>
      </c>
      <c r="B19" s="197" t="s">
        <v>389</v>
      </c>
      <c r="C19" s="197" t="s">
        <v>390</v>
      </c>
      <c r="D19" s="197" t="s">
        <v>394</v>
      </c>
      <c r="E19" s="197" t="s">
        <v>399</v>
      </c>
      <c r="F19" s="198" t="s">
        <v>387</v>
      </c>
      <c r="G19" s="198" t="s">
        <v>401</v>
      </c>
      <c r="H19" s="198" t="s">
        <v>396</v>
      </c>
      <c r="I19" s="203" t="s">
        <v>388</v>
      </c>
    </row>
    <row r="20" spans="1:9">
      <c r="A20" s="198" t="s">
        <v>369</v>
      </c>
      <c r="B20" s="197" t="s">
        <v>358</v>
      </c>
      <c r="C20" s="198">
        <v>249</v>
      </c>
      <c r="D20" s="200">
        <v>7123000000</v>
      </c>
      <c r="E20" s="202">
        <f>(D20/D5)*100</f>
        <v>105.99702380952381</v>
      </c>
      <c r="F20" s="200">
        <v>1343620</v>
      </c>
      <c r="G20" s="202">
        <f>(F20/F5)*100</f>
        <v>106.19906891455038</v>
      </c>
      <c r="H20" s="200">
        <f>F20*12*C20</f>
        <v>4014736560</v>
      </c>
      <c r="I20" s="204">
        <f>(H20/D20)*100</f>
        <v>56.36300098273199</v>
      </c>
    </row>
    <row r="21" spans="1:9">
      <c r="A21" s="198" t="s">
        <v>370</v>
      </c>
      <c r="B21" s="197" t="s">
        <v>359</v>
      </c>
      <c r="C21" s="198">
        <v>326</v>
      </c>
      <c r="D21" s="200">
        <v>9124000000</v>
      </c>
      <c r="E21" s="202">
        <f t="shared" ref="E21:E31" si="2">(D21/D6)*100</f>
        <v>105.99442379182156</v>
      </c>
      <c r="F21" s="200">
        <v>1343620</v>
      </c>
      <c r="G21" s="202">
        <f t="shared" ref="G21:G31" si="3">(F21/F6)*100</f>
        <v>106.19906891455038</v>
      </c>
      <c r="H21" s="200">
        <f t="shared" ref="H21:H31" si="4">F21*12*C21</f>
        <v>5256241440</v>
      </c>
      <c r="I21" s="204">
        <f t="shared" ref="I21:I31" si="5">(H21/D21)*100</f>
        <v>57.608959228408594</v>
      </c>
    </row>
    <row r="22" spans="1:9">
      <c r="A22" s="197" t="s">
        <v>371</v>
      </c>
      <c r="B22" s="197" t="s">
        <v>360</v>
      </c>
      <c r="C22" s="198">
        <v>30</v>
      </c>
      <c r="D22" s="200">
        <v>870000000</v>
      </c>
      <c r="E22" s="202">
        <f t="shared" si="2"/>
        <v>107.0110701107011</v>
      </c>
      <c r="F22" s="200">
        <v>1317565</v>
      </c>
      <c r="G22" s="202">
        <f t="shared" si="3"/>
        <v>107.29269305624547</v>
      </c>
      <c r="H22" s="200">
        <f t="shared" si="4"/>
        <v>474323400</v>
      </c>
      <c r="I22" s="204">
        <f t="shared" si="5"/>
        <v>54.519931034482759</v>
      </c>
    </row>
    <row r="23" spans="1:9">
      <c r="A23" s="198" t="s">
        <v>372</v>
      </c>
      <c r="B23" s="197" t="s">
        <v>381</v>
      </c>
      <c r="C23" s="198">
        <v>68</v>
      </c>
      <c r="D23" s="200">
        <v>1920000000</v>
      </c>
      <c r="E23" s="202">
        <f t="shared" si="2"/>
        <v>105.43657331136738</v>
      </c>
      <c r="F23" s="200">
        <v>1317570</v>
      </c>
      <c r="G23" s="202">
        <f t="shared" si="3"/>
        <v>107.29397394136808</v>
      </c>
      <c r="H23" s="200">
        <f t="shared" si="4"/>
        <v>1075137120</v>
      </c>
      <c r="I23" s="204">
        <f t="shared" si="5"/>
        <v>55.996725000000005</v>
      </c>
    </row>
    <row r="24" spans="1:9">
      <c r="A24" s="198" t="s">
        <v>373</v>
      </c>
      <c r="B24" s="197" t="s">
        <v>362</v>
      </c>
      <c r="C24" s="198">
        <v>60</v>
      </c>
      <c r="D24" s="200">
        <v>1321000000</v>
      </c>
      <c r="E24" s="202">
        <f t="shared" si="2"/>
        <v>83.554712207463638</v>
      </c>
      <c r="F24" s="200">
        <v>1317570</v>
      </c>
      <c r="G24" s="202">
        <f t="shared" si="3"/>
        <v>107.29397394136808</v>
      </c>
      <c r="H24" s="200">
        <f t="shared" si="4"/>
        <v>948650400</v>
      </c>
      <c r="I24" s="204">
        <f t="shared" si="5"/>
        <v>71.813050719152159</v>
      </c>
    </row>
    <row r="25" spans="1:9">
      <c r="A25" s="198" t="s">
        <v>374</v>
      </c>
      <c r="B25" s="197" t="s">
        <v>382</v>
      </c>
      <c r="C25" s="198">
        <v>27</v>
      </c>
      <c r="D25" s="200">
        <v>522000000</v>
      </c>
      <c r="E25" s="202">
        <f t="shared" si="2"/>
        <v>124.88038277511961</v>
      </c>
      <c r="F25" s="200">
        <v>1125000</v>
      </c>
      <c r="G25" s="202">
        <f t="shared" si="3"/>
        <v>109.63416297971038</v>
      </c>
      <c r="H25" s="200">
        <f t="shared" si="4"/>
        <v>364500000</v>
      </c>
      <c r="I25" s="204">
        <f t="shared" si="5"/>
        <v>69.827586206896555</v>
      </c>
    </row>
    <row r="26" spans="1:9">
      <c r="A26" s="198" t="s">
        <v>375</v>
      </c>
      <c r="B26" s="197" t="s">
        <v>383</v>
      </c>
      <c r="C26" s="198">
        <v>25</v>
      </c>
      <c r="D26" s="200">
        <v>451000000</v>
      </c>
      <c r="E26" s="202">
        <f t="shared" si="2"/>
        <v>125.97765363128492</v>
      </c>
      <c r="F26" s="200">
        <v>1125000</v>
      </c>
      <c r="G26" s="202">
        <f t="shared" si="3"/>
        <v>109.63416297971038</v>
      </c>
      <c r="H26" s="200">
        <f t="shared" si="4"/>
        <v>337500000</v>
      </c>
      <c r="I26" s="204">
        <f t="shared" si="5"/>
        <v>74.833702882483365</v>
      </c>
    </row>
    <row r="27" spans="1:9">
      <c r="A27" s="201" t="s">
        <v>376</v>
      </c>
      <c r="B27" s="197" t="s">
        <v>364</v>
      </c>
      <c r="C27" s="198">
        <v>4</v>
      </c>
      <c r="D27" s="200">
        <v>107000000</v>
      </c>
      <c r="E27" s="202">
        <f t="shared" si="2"/>
        <v>108.08080808080808</v>
      </c>
      <c r="F27" s="200">
        <v>1200900</v>
      </c>
      <c r="G27" s="202">
        <f t="shared" si="3"/>
        <v>106.17473874065035</v>
      </c>
      <c r="H27" s="200">
        <f t="shared" si="4"/>
        <v>57643200</v>
      </c>
      <c r="I27" s="204">
        <f t="shared" si="5"/>
        <v>53.872149532710282</v>
      </c>
    </row>
    <row r="28" spans="1:9">
      <c r="A28" s="198" t="s">
        <v>377</v>
      </c>
      <c r="B28" s="197" t="s">
        <v>358</v>
      </c>
      <c r="C28" s="198">
        <v>81</v>
      </c>
      <c r="D28" s="200">
        <v>2476000000</v>
      </c>
      <c r="E28" s="202">
        <f t="shared" si="2"/>
        <v>109.36395759717314</v>
      </c>
      <c r="F28" s="200">
        <v>1377650</v>
      </c>
      <c r="G28" s="202">
        <f t="shared" si="3"/>
        <v>106.13554595110976</v>
      </c>
      <c r="H28" s="200">
        <f t="shared" si="4"/>
        <v>1339075800</v>
      </c>
      <c r="I28" s="204">
        <f t="shared" si="5"/>
        <v>54.082221324717281</v>
      </c>
    </row>
    <row r="29" spans="1:9">
      <c r="A29" s="198" t="s">
        <v>378</v>
      </c>
      <c r="B29" s="197" t="s">
        <v>365</v>
      </c>
      <c r="C29" s="198">
        <v>60</v>
      </c>
      <c r="D29" s="200">
        <v>1839000000</v>
      </c>
      <c r="E29" s="202">
        <f t="shared" si="2"/>
        <v>106.98080279232111</v>
      </c>
      <c r="F29" s="200">
        <v>1307340</v>
      </c>
      <c r="G29" s="202">
        <f t="shared" si="3"/>
        <v>106.13679723969962</v>
      </c>
      <c r="H29" s="200">
        <f t="shared" si="4"/>
        <v>941284800</v>
      </c>
      <c r="I29" s="204">
        <f t="shared" si="5"/>
        <v>51.184600326264274</v>
      </c>
    </row>
    <row r="30" spans="1:9">
      <c r="A30" s="198" t="s">
        <v>379</v>
      </c>
      <c r="B30" s="197" t="s">
        <v>366</v>
      </c>
      <c r="C30" s="198">
        <v>37</v>
      </c>
      <c r="D30" s="200">
        <v>1059000000</v>
      </c>
      <c r="E30" s="202">
        <f t="shared" si="2"/>
        <v>107.40365111561867</v>
      </c>
      <c r="F30" s="200">
        <v>1315000</v>
      </c>
      <c r="G30" s="202">
        <f t="shared" si="3"/>
        <v>106.47773279352226</v>
      </c>
      <c r="H30" s="200">
        <f t="shared" si="4"/>
        <v>583860000</v>
      </c>
      <c r="I30" s="204">
        <f t="shared" si="5"/>
        <v>55.13314447592068</v>
      </c>
    </row>
    <row r="31" spans="1:9">
      <c r="A31" s="198" t="s">
        <v>380</v>
      </c>
      <c r="B31" s="197" t="s">
        <v>384</v>
      </c>
      <c r="C31" s="198">
        <v>25</v>
      </c>
      <c r="D31" s="198">
        <v>627000000</v>
      </c>
      <c r="E31" s="202">
        <f t="shared" si="2"/>
        <v>105.0251256281407</v>
      </c>
      <c r="F31" s="200">
        <v>1315000</v>
      </c>
      <c r="G31" s="202">
        <f t="shared" si="3"/>
        <v>106.47773279352226</v>
      </c>
      <c r="H31" s="200">
        <f t="shared" si="4"/>
        <v>394500000</v>
      </c>
      <c r="I31" s="204">
        <f t="shared" si="5"/>
        <v>62.918660287081337</v>
      </c>
    </row>
    <row r="32" spans="1:9">
      <c r="E32" s="205">
        <f>AVERAGE(E20:E31)</f>
        <v>107.97551540427862</v>
      </c>
      <c r="G32" s="205">
        <f>AVERAGE(G20:G31)</f>
        <v>107.0791376871673</v>
      </c>
    </row>
    <row r="33" spans="1:9">
      <c r="A33" s="199" t="s">
        <v>395</v>
      </c>
    </row>
    <row r="34" spans="1:9" ht="24">
      <c r="A34" s="197" t="s">
        <v>357</v>
      </c>
      <c r="B34" s="197" t="s">
        <v>389</v>
      </c>
      <c r="C34" s="197" t="s">
        <v>390</v>
      </c>
      <c r="D34" s="197" t="s">
        <v>391</v>
      </c>
      <c r="E34" s="197" t="s">
        <v>399</v>
      </c>
      <c r="F34" s="198" t="s">
        <v>387</v>
      </c>
      <c r="G34" s="198"/>
      <c r="H34" s="198" t="s">
        <v>396</v>
      </c>
      <c r="I34" s="203" t="s">
        <v>388</v>
      </c>
    </row>
    <row r="35" spans="1:9" ht="16.5">
      <c r="A35" s="198" t="s">
        <v>369</v>
      </c>
      <c r="B35" s="197" t="s">
        <v>358</v>
      </c>
      <c r="C35" s="198">
        <v>250</v>
      </c>
      <c r="D35" s="200">
        <v>7731000000</v>
      </c>
      <c r="E35" s="202">
        <f>(D35/D20)*100</f>
        <v>108.53572932753053</v>
      </c>
      <c r="F35" s="196">
        <v>1390000</v>
      </c>
      <c r="G35" s="202">
        <f>(F35/F20)*100</f>
        <v>103.45186883196142</v>
      </c>
      <c r="H35" s="200">
        <f>F35*12*C35</f>
        <v>4170000000</v>
      </c>
      <c r="I35" s="204">
        <f>(H35/D35)*100</f>
        <v>53.938688397361268</v>
      </c>
    </row>
    <row r="36" spans="1:9" ht="16.5">
      <c r="A36" s="198" t="s">
        <v>370</v>
      </c>
      <c r="B36" s="197" t="s">
        <v>359</v>
      </c>
      <c r="C36" s="198">
        <v>325</v>
      </c>
      <c r="D36" s="200">
        <v>9776000000</v>
      </c>
      <c r="E36" s="202">
        <f t="shared" ref="E36:E46" si="6">(D36/D21)*100</f>
        <v>107.14598860149059</v>
      </c>
      <c r="F36" s="196">
        <v>1390000</v>
      </c>
      <c r="G36" s="202">
        <f t="shared" ref="G36:G46" si="7">(F36/F21)*100</f>
        <v>103.45186883196142</v>
      </c>
      <c r="H36" s="200">
        <f t="shared" ref="H36:H45" si="8">F36*12*C36</f>
        <v>5421000000</v>
      </c>
      <c r="I36" s="204">
        <f t="shared" ref="I36:I46" si="9">(H36/D36)*100</f>
        <v>55.452127659574465</v>
      </c>
    </row>
    <row r="37" spans="1:9" ht="16.5">
      <c r="A37" s="197" t="s">
        <v>371</v>
      </c>
      <c r="B37" s="197" t="s">
        <v>360</v>
      </c>
      <c r="C37" s="198">
        <v>30</v>
      </c>
      <c r="D37" s="200">
        <v>924000000</v>
      </c>
      <c r="E37" s="202">
        <f t="shared" si="6"/>
        <v>106.20689655172413</v>
      </c>
      <c r="F37" s="196">
        <v>1340000</v>
      </c>
      <c r="G37" s="202">
        <f t="shared" si="7"/>
        <v>101.70276229256241</v>
      </c>
      <c r="H37" s="200">
        <f t="shared" si="8"/>
        <v>482400000</v>
      </c>
      <c r="I37" s="204">
        <f t="shared" si="9"/>
        <v>52.207792207792203</v>
      </c>
    </row>
    <row r="38" spans="1:9" ht="16.5">
      <c r="A38" s="198" t="s">
        <v>372</v>
      </c>
      <c r="B38" s="197" t="s">
        <v>361</v>
      </c>
      <c r="C38" s="198">
        <v>68</v>
      </c>
      <c r="D38" s="200">
        <v>2049000000</v>
      </c>
      <c r="E38" s="202">
        <f t="shared" si="6"/>
        <v>106.71875</v>
      </c>
      <c r="F38" s="196">
        <v>1390000</v>
      </c>
      <c r="G38" s="202">
        <f t="shared" si="7"/>
        <v>105.49724113329842</v>
      </c>
      <c r="H38" s="200">
        <f t="shared" si="8"/>
        <v>1134240000</v>
      </c>
      <c r="I38" s="204">
        <f t="shared" si="9"/>
        <v>55.35578330893118</v>
      </c>
    </row>
    <row r="39" spans="1:9" ht="16.5">
      <c r="A39" s="198" t="s">
        <v>373</v>
      </c>
      <c r="B39" s="197" t="s">
        <v>362</v>
      </c>
      <c r="C39" s="198">
        <v>60</v>
      </c>
      <c r="D39" s="200">
        <v>1790000000</v>
      </c>
      <c r="E39" s="202">
        <f t="shared" si="6"/>
        <v>135.50340651021952</v>
      </c>
      <c r="F39" s="196">
        <v>1380000</v>
      </c>
      <c r="G39" s="202">
        <f t="shared" si="7"/>
        <v>104.73826817550491</v>
      </c>
      <c r="H39" s="200">
        <f t="shared" si="8"/>
        <v>993600000</v>
      </c>
      <c r="I39" s="204">
        <f t="shared" si="9"/>
        <v>55.508379888268152</v>
      </c>
    </row>
    <row r="40" spans="1:9" ht="16.5">
      <c r="A40" s="198" t="s">
        <v>374</v>
      </c>
      <c r="B40" s="197" t="s">
        <v>360</v>
      </c>
      <c r="C40" s="198">
        <v>27</v>
      </c>
      <c r="D40" s="200">
        <v>835000000</v>
      </c>
      <c r="E40" s="202">
        <f t="shared" si="6"/>
        <v>159.96168582375478</v>
      </c>
      <c r="F40" s="196">
        <v>1230000</v>
      </c>
      <c r="G40" s="202">
        <f t="shared" si="7"/>
        <v>109.33333333333333</v>
      </c>
      <c r="H40" s="200">
        <f t="shared" si="8"/>
        <v>398520000</v>
      </c>
      <c r="I40" s="204">
        <f t="shared" si="9"/>
        <v>47.726946107784428</v>
      </c>
    </row>
    <row r="41" spans="1:9" ht="16.5">
      <c r="A41" s="198" t="s">
        <v>375</v>
      </c>
      <c r="B41" s="197" t="s">
        <v>363</v>
      </c>
      <c r="C41" s="198">
        <v>25</v>
      </c>
      <c r="D41" s="200">
        <v>768000000</v>
      </c>
      <c r="E41" s="202">
        <f t="shared" si="6"/>
        <v>170.28824833702882</v>
      </c>
      <c r="F41" s="196">
        <v>1230000</v>
      </c>
      <c r="G41" s="202">
        <f t="shared" si="7"/>
        <v>109.33333333333333</v>
      </c>
      <c r="H41" s="200">
        <f t="shared" si="8"/>
        <v>369000000</v>
      </c>
      <c r="I41" s="204">
        <f t="shared" si="9"/>
        <v>48.046875</v>
      </c>
    </row>
    <row r="42" spans="1:9" ht="16.5">
      <c r="A42" s="197" t="s">
        <v>376</v>
      </c>
      <c r="B42" s="197" t="s">
        <v>364</v>
      </c>
      <c r="C42" s="198">
        <v>4</v>
      </c>
      <c r="D42" s="200">
        <v>113000000</v>
      </c>
      <c r="E42" s="202">
        <f t="shared" si="6"/>
        <v>105.60747663551402</v>
      </c>
      <c r="F42" s="196">
        <v>1230000</v>
      </c>
      <c r="G42" s="202">
        <f t="shared" si="7"/>
        <v>102.42318261304023</v>
      </c>
      <c r="H42" s="200">
        <f t="shared" si="8"/>
        <v>59040000</v>
      </c>
      <c r="I42" s="204">
        <f t="shared" si="9"/>
        <v>52.247787610619469</v>
      </c>
    </row>
    <row r="43" spans="1:9" ht="16.5">
      <c r="A43" s="198" t="s">
        <v>377</v>
      </c>
      <c r="B43" s="197" t="s">
        <v>358</v>
      </c>
      <c r="C43" s="198">
        <v>81</v>
      </c>
      <c r="D43" s="200">
        <v>2600000000</v>
      </c>
      <c r="E43" s="202">
        <f t="shared" si="6"/>
        <v>105.0080775444265</v>
      </c>
      <c r="F43" s="196">
        <v>1494940</v>
      </c>
      <c r="G43" s="202">
        <f t="shared" si="7"/>
        <v>108.51377345479621</v>
      </c>
      <c r="H43" s="200">
        <f t="shared" si="8"/>
        <v>1453081680</v>
      </c>
      <c r="I43" s="204">
        <f t="shared" si="9"/>
        <v>55.887756923076928</v>
      </c>
    </row>
    <row r="44" spans="1:9" ht="16.5">
      <c r="A44" s="198" t="s">
        <v>378</v>
      </c>
      <c r="B44" s="197" t="s">
        <v>365</v>
      </c>
      <c r="C44" s="198">
        <v>60</v>
      </c>
      <c r="D44" s="200">
        <v>1838000000</v>
      </c>
      <c r="E44" s="202">
        <f t="shared" si="6"/>
        <v>99.945622620989667</v>
      </c>
      <c r="F44" s="196">
        <v>1419570</v>
      </c>
      <c r="G44" s="202">
        <f t="shared" si="7"/>
        <v>108.58460691174446</v>
      </c>
      <c r="H44" s="200">
        <f t="shared" si="8"/>
        <v>1022090400</v>
      </c>
      <c r="I44" s="204">
        <f t="shared" si="9"/>
        <v>55.608835690968441</v>
      </c>
    </row>
    <row r="45" spans="1:9" ht="16.5">
      <c r="A45" s="198" t="s">
        <v>379</v>
      </c>
      <c r="B45" s="197" t="s">
        <v>366</v>
      </c>
      <c r="C45" s="198">
        <v>37</v>
      </c>
      <c r="D45" s="200">
        <v>1123000000</v>
      </c>
      <c r="E45" s="202">
        <f t="shared" si="6"/>
        <v>106.04343720491029</v>
      </c>
      <c r="F45" s="196">
        <v>1406667</v>
      </c>
      <c r="G45" s="202">
        <f t="shared" si="7"/>
        <v>106.97087452471483</v>
      </c>
      <c r="H45" s="200">
        <f t="shared" si="8"/>
        <v>624560148</v>
      </c>
      <c r="I45" s="204">
        <f t="shared" si="9"/>
        <v>55.615329296527158</v>
      </c>
    </row>
    <row r="46" spans="1:9" ht="16.5">
      <c r="A46" s="198" t="s">
        <v>380</v>
      </c>
      <c r="B46" s="197" t="s">
        <v>384</v>
      </c>
      <c r="C46" s="198">
        <v>25</v>
      </c>
      <c r="D46" s="200">
        <v>537000000</v>
      </c>
      <c r="E46" s="202">
        <f t="shared" si="6"/>
        <v>85.645933014354071</v>
      </c>
      <c r="F46" s="196">
        <v>1406667</v>
      </c>
      <c r="G46" s="202">
        <f t="shared" si="7"/>
        <v>106.97087452471483</v>
      </c>
      <c r="H46" s="200">
        <f>F46*10*C46</f>
        <v>351666750</v>
      </c>
      <c r="I46" s="204">
        <f t="shared" si="9"/>
        <v>65.4872905027933</v>
      </c>
    </row>
    <row r="47" spans="1:9">
      <c r="E47" s="205">
        <f>AVERAGE(E35:E46)</f>
        <v>116.38427101432859</v>
      </c>
      <c r="G47" s="205">
        <f>AVERAGE(G35:G46)</f>
        <v>105.91433233008051</v>
      </c>
    </row>
    <row r="48" spans="1:9">
      <c r="A48" s="199" t="s">
        <v>397</v>
      </c>
    </row>
    <row r="49" spans="1:9" ht="24">
      <c r="A49" s="197" t="s">
        <v>357</v>
      </c>
      <c r="B49" s="197" t="s">
        <v>389</v>
      </c>
      <c r="C49" s="197" t="s">
        <v>390</v>
      </c>
      <c r="D49" s="197" t="s">
        <v>391</v>
      </c>
      <c r="E49" s="197" t="s">
        <v>399</v>
      </c>
      <c r="F49" s="198" t="s">
        <v>387</v>
      </c>
      <c r="G49" s="198"/>
      <c r="H49" s="198" t="s">
        <v>396</v>
      </c>
      <c r="I49" s="203" t="s">
        <v>388</v>
      </c>
    </row>
    <row r="50" spans="1:9">
      <c r="A50" s="198" t="s">
        <v>369</v>
      </c>
      <c r="B50" s="197" t="s">
        <v>358</v>
      </c>
      <c r="C50" s="198">
        <v>250</v>
      </c>
      <c r="D50" s="200">
        <v>8181000000</v>
      </c>
      <c r="E50" s="202">
        <f>(D50/D35)*100</f>
        <v>105.82072176949941</v>
      </c>
      <c r="F50" s="200">
        <v>1752450</v>
      </c>
      <c r="G50" s="202">
        <f t="shared" ref="G50:G61" si="10">(F50/F35)*100</f>
        <v>126.07553956834532</v>
      </c>
      <c r="H50" s="200">
        <f>F50*12*C50</f>
        <v>5257350000</v>
      </c>
      <c r="I50" s="204">
        <f>(H50/D50)*100</f>
        <v>64.26292629262926</v>
      </c>
    </row>
    <row r="51" spans="1:9">
      <c r="A51" s="198" t="s">
        <v>370</v>
      </c>
      <c r="B51" s="197" t="s">
        <v>359</v>
      </c>
      <c r="C51" s="198">
        <v>325</v>
      </c>
      <c r="D51" s="200">
        <v>10363000000</v>
      </c>
      <c r="E51" s="202">
        <f t="shared" ref="E51:E61" si="11">(D51/D36)*100</f>
        <v>106.00450081833061</v>
      </c>
      <c r="F51" s="200">
        <v>1752450</v>
      </c>
      <c r="G51" s="202">
        <f t="shared" si="10"/>
        <v>126.07553956834532</v>
      </c>
      <c r="H51" s="200">
        <f t="shared" ref="H51:H60" si="12">F51*12*C51</f>
        <v>6834555000</v>
      </c>
      <c r="I51" s="204">
        <f t="shared" ref="I51:I61" si="13">(H51/D51)*100</f>
        <v>65.951510180449674</v>
      </c>
    </row>
    <row r="52" spans="1:9">
      <c r="A52" s="197" t="s">
        <v>371</v>
      </c>
      <c r="B52" s="197" t="s">
        <v>360</v>
      </c>
      <c r="C52" s="198">
        <v>34</v>
      </c>
      <c r="D52" s="200">
        <v>1031000000</v>
      </c>
      <c r="E52" s="202">
        <f t="shared" si="11"/>
        <v>111.58008658008657</v>
      </c>
      <c r="F52" s="200">
        <v>1634860</v>
      </c>
      <c r="G52" s="202">
        <f t="shared" si="10"/>
        <v>122.0044776119403</v>
      </c>
      <c r="H52" s="200">
        <f t="shared" si="12"/>
        <v>667022880</v>
      </c>
      <c r="I52" s="204">
        <f t="shared" si="13"/>
        <v>64.69669059165858</v>
      </c>
    </row>
    <row r="53" spans="1:9">
      <c r="A53" s="198" t="s">
        <v>372</v>
      </c>
      <c r="B53" s="197" t="s">
        <v>361</v>
      </c>
      <c r="C53" s="198">
        <v>68</v>
      </c>
      <c r="D53" s="200">
        <v>2167000000</v>
      </c>
      <c r="E53" s="202">
        <f t="shared" si="11"/>
        <v>105.75890678379697</v>
      </c>
      <c r="F53" s="200">
        <v>1556327</v>
      </c>
      <c r="G53" s="202">
        <f t="shared" si="10"/>
        <v>111.96597122302158</v>
      </c>
      <c r="H53" s="200">
        <f t="shared" si="12"/>
        <v>1269962832</v>
      </c>
      <c r="I53" s="204">
        <f t="shared" si="13"/>
        <v>58.604653068758651</v>
      </c>
    </row>
    <row r="54" spans="1:9">
      <c r="A54" s="198" t="s">
        <v>373</v>
      </c>
      <c r="B54" s="197" t="s">
        <v>362</v>
      </c>
      <c r="C54" s="198">
        <v>60</v>
      </c>
      <c r="D54" s="200">
        <v>1899000000</v>
      </c>
      <c r="E54" s="202">
        <f t="shared" si="11"/>
        <v>106.08938547486034</v>
      </c>
      <c r="F54" s="200">
        <v>1634840</v>
      </c>
      <c r="G54" s="202">
        <f t="shared" si="10"/>
        <v>118.46666666666667</v>
      </c>
      <c r="H54" s="200">
        <f t="shared" si="12"/>
        <v>1177084800</v>
      </c>
      <c r="I54" s="204">
        <f t="shared" si="13"/>
        <v>61.984454976303319</v>
      </c>
    </row>
    <row r="55" spans="1:9">
      <c r="A55" s="198" t="s">
        <v>374</v>
      </c>
      <c r="B55" s="197" t="s">
        <v>360</v>
      </c>
      <c r="C55" s="198">
        <v>27</v>
      </c>
      <c r="D55" s="200">
        <v>881000000</v>
      </c>
      <c r="E55" s="202">
        <f t="shared" si="11"/>
        <v>105.50898203592813</v>
      </c>
      <c r="F55" s="200">
        <v>1634860</v>
      </c>
      <c r="G55" s="202">
        <f t="shared" si="10"/>
        <v>132.91544715447154</v>
      </c>
      <c r="H55" s="200">
        <f t="shared" si="12"/>
        <v>529694640</v>
      </c>
      <c r="I55" s="204">
        <f t="shared" si="13"/>
        <v>60.12424971623156</v>
      </c>
    </row>
    <row r="56" spans="1:9">
      <c r="A56" s="198" t="s">
        <v>375</v>
      </c>
      <c r="B56" s="197" t="s">
        <v>363</v>
      </c>
      <c r="C56" s="198">
        <v>25</v>
      </c>
      <c r="D56" s="200">
        <v>810000000</v>
      </c>
      <c r="E56" s="202">
        <f t="shared" si="11"/>
        <v>105.46875</v>
      </c>
      <c r="F56" s="200">
        <v>1634865</v>
      </c>
      <c r="G56" s="202">
        <f t="shared" si="10"/>
        <v>132.91585365853658</v>
      </c>
      <c r="H56" s="200">
        <f t="shared" si="12"/>
        <v>490459500</v>
      </c>
      <c r="I56" s="204">
        <f t="shared" si="13"/>
        <v>60.550555555555555</v>
      </c>
    </row>
    <row r="57" spans="1:9">
      <c r="A57" s="197" t="s">
        <v>376</v>
      </c>
      <c r="B57" s="197" t="s">
        <v>364</v>
      </c>
      <c r="C57" s="198">
        <v>4</v>
      </c>
      <c r="D57" s="200">
        <v>120000000</v>
      </c>
      <c r="E57" s="202">
        <f t="shared" si="11"/>
        <v>106.19469026548674</v>
      </c>
      <c r="F57" s="200">
        <v>1488544</v>
      </c>
      <c r="G57" s="202">
        <f t="shared" si="10"/>
        <v>121.01983739837398</v>
      </c>
      <c r="H57" s="200">
        <f t="shared" si="12"/>
        <v>71450112</v>
      </c>
      <c r="I57" s="204">
        <f t="shared" si="13"/>
        <v>59.541759999999996</v>
      </c>
    </row>
    <row r="58" spans="1:9">
      <c r="A58" s="198" t="s">
        <v>377</v>
      </c>
      <c r="B58" s="197" t="s">
        <v>358</v>
      </c>
      <c r="C58" s="198">
        <v>88</v>
      </c>
      <c r="D58" s="200">
        <v>2899000000</v>
      </c>
      <c r="E58" s="202">
        <f t="shared" si="11"/>
        <v>111.5</v>
      </c>
      <c r="F58" s="200">
        <v>1689010</v>
      </c>
      <c r="G58" s="202">
        <f t="shared" si="10"/>
        <v>112.98179191138107</v>
      </c>
      <c r="H58" s="200">
        <f t="shared" si="12"/>
        <v>1783594560</v>
      </c>
      <c r="I58" s="204">
        <f t="shared" si="13"/>
        <v>61.524476026215936</v>
      </c>
    </row>
    <row r="59" spans="1:9">
      <c r="A59" s="198" t="s">
        <v>378</v>
      </c>
      <c r="B59" s="197" t="s">
        <v>365</v>
      </c>
      <c r="C59" s="198">
        <v>62</v>
      </c>
      <c r="D59" s="200">
        <v>1994000000</v>
      </c>
      <c r="E59" s="202">
        <f t="shared" si="11"/>
        <v>108.48748639825898</v>
      </c>
      <c r="F59" s="200">
        <v>1608290</v>
      </c>
      <c r="G59" s="202">
        <f t="shared" si="10"/>
        <v>113.29416654338991</v>
      </c>
      <c r="H59" s="200">
        <f t="shared" si="12"/>
        <v>1196567760</v>
      </c>
      <c r="I59" s="204">
        <f t="shared" si="13"/>
        <v>60.008413239719161</v>
      </c>
    </row>
    <row r="60" spans="1:9">
      <c r="A60" s="198" t="s">
        <v>379</v>
      </c>
      <c r="B60" s="197" t="s">
        <v>366</v>
      </c>
      <c r="C60" s="198">
        <v>37</v>
      </c>
      <c r="D60" s="200">
        <v>1189000000</v>
      </c>
      <c r="E60" s="202">
        <f t="shared" si="11"/>
        <v>105.87711487088156</v>
      </c>
      <c r="F60" s="200">
        <v>1521667</v>
      </c>
      <c r="G60" s="202">
        <f t="shared" si="10"/>
        <v>108.1753535129494</v>
      </c>
      <c r="H60" s="200">
        <f t="shared" si="12"/>
        <v>675620148</v>
      </c>
      <c r="I60" s="204">
        <f t="shared" si="13"/>
        <v>56.822552396972249</v>
      </c>
    </row>
    <row r="61" spans="1:9">
      <c r="A61" s="198" t="s">
        <v>380</v>
      </c>
      <c r="B61" s="197" t="s">
        <v>384</v>
      </c>
      <c r="C61" s="198">
        <v>25</v>
      </c>
      <c r="D61" s="200">
        <v>788000000</v>
      </c>
      <c r="E61" s="202">
        <f t="shared" si="11"/>
        <v>146.7411545623836</v>
      </c>
      <c r="F61" s="200">
        <v>1521667</v>
      </c>
      <c r="G61" s="202">
        <f t="shared" si="10"/>
        <v>108.1753535129494</v>
      </c>
      <c r="H61" s="200">
        <f>F61*16*C61</f>
        <v>608666800</v>
      </c>
      <c r="I61" s="204">
        <f t="shared" si="13"/>
        <v>77.241979695431468</v>
      </c>
    </row>
    <row r="62" spans="1:9">
      <c r="E62" s="205">
        <f>AVERAGE(E50:E61)</f>
        <v>110.41931496329276</v>
      </c>
      <c r="G62" s="205">
        <f>AVERAGE(G50:G61)</f>
        <v>119.50549986086428</v>
      </c>
    </row>
    <row r="63" spans="1:9">
      <c r="A63" s="199" t="s">
        <v>398</v>
      </c>
    </row>
    <row r="64" spans="1:9" ht="24">
      <c r="A64" s="197" t="s">
        <v>357</v>
      </c>
      <c r="B64" s="197" t="s">
        <v>389</v>
      </c>
      <c r="C64" s="197" t="s">
        <v>390</v>
      </c>
      <c r="D64" s="197" t="s">
        <v>391</v>
      </c>
      <c r="E64" s="197" t="s">
        <v>399</v>
      </c>
      <c r="F64" s="198" t="s">
        <v>387</v>
      </c>
      <c r="H64" s="198" t="s">
        <v>396</v>
      </c>
      <c r="I64" s="203" t="s">
        <v>388</v>
      </c>
    </row>
    <row r="65" spans="1:10" ht="16.5">
      <c r="A65" s="198" t="s">
        <v>369</v>
      </c>
      <c r="B65" s="197" t="s">
        <v>358</v>
      </c>
      <c r="C65" s="198">
        <v>246</v>
      </c>
      <c r="D65" s="200">
        <v>8534000000</v>
      </c>
      <c r="E65" s="202">
        <f>(D65/D50)*100</f>
        <v>104.31487593203765</v>
      </c>
      <c r="F65" s="196">
        <v>1860630</v>
      </c>
      <c r="G65" s="202">
        <f t="shared" ref="G65:G76" si="14">(F65/F50)*100</f>
        <v>106.17307198493538</v>
      </c>
      <c r="H65" s="200">
        <f>F65*12*C65</f>
        <v>5492579760</v>
      </c>
      <c r="I65" s="204">
        <f>(H65/D65)*100</f>
        <v>64.361140848371221</v>
      </c>
    </row>
    <row r="66" spans="1:10" ht="16.5">
      <c r="A66" s="198" t="s">
        <v>370</v>
      </c>
      <c r="B66" s="197" t="s">
        <v>359</v>
      </c>
      <c r="C66" s="198">
        <v>319</v>
      </c>
      <c r="D66" s="200">
        <v>10861000000</v>
      </c>
      <c r="E66" s="202">
        <f t="shared" ref="E66:E76" si="15">(D66/D51)*100</f>
        <v>104.80555823603204</v>
      </c>
      <c r="F66" s="196">
        <v>1860630</v>
      </c>
      <c r="G66" s="202">
        <f t="shared" si="14"/>
        <v>106.17307198493538</v>
      </c>
      <c r="H66" s="200">
        <f t="shared" ref="H66:H75" si="16">F66*12*C66</f>
        <v>7122491640</v>
      </c>
      <c r="I66" s="204">
        <f t="shared" ref="I66:I76" si="17">(H66/D66)*100</f>
        <v>65.578599024030936</v>
      </c>
    </row>
    <row r="67" spans="1:10" ht="16.5">
      <c r="A67" s="197" t="s">
        <v>371</v>
      </c>
      <c r="B67" s="197" t="s">
        <v>360</v>
      </c>
      <c r="C67" s="198">
        <v>34</v>
      </c>
      <c r="D67" s="200">
        <v>1176000000</v>
      </c>
      <c r="E67" s="202">
        <f t="shared" si="15"/>
        <v>114.06401551891368</v>
      </c>
      <c r="F67" s="196">
        <v>1772100</v>
      </c>
      <c r="G67" s="202">
        <f t="shared" si="14"/>
        <v>108.39460259594094</v>
      </c>
      <c r="H67" s="200">
        <f t="shared" si="16"/>
        <v>723016800</v>
      </c>
      <c r="I67" s="204">
        <f t="shared" si="17"/>
        <v>61.481020408163268</v>
      </c>
    </row>
    <row r="68" spans="1:10" ht="16.5">
      <c r="A68" s="198" t="s">
        <v>372</v>
      </c>
      <c r="B68" s="197" t="s">
        <v>361</v>
      </c>
      <c r="C68" s="198">
        <v>68</v>
      </c>
      <c r="D68" s="200">
        <v>2311000000</v>
      </c>
      <c r="E68" s="202">
        <f t="shared" si="15"/>
        <v>106.64513151822797</v>
      </c>
      <c r="F68" s="196">
        <v>1726471</v>
      </c>
      <c r="G68" s="202">
        <f t="shared" si="14"/>
        <v>110.93240687850303</v>
      </c>
      <c r="H68" s="200">
        <f t="shared" si="16"/>
        <v>1408800336</v>
      </c>
      <c r="I68" s="204">
        <f t="shared" si="17"/>
        <v>60.960637646040674</v>
      </c>
    </row>
    <row r="69" spans="1:10" ht="16.5">
      <c r="A69" s="198" t="s">
        <v>373</v>
      </c>
      <c r="B69" s="197" t="s">
        <v>362</v>
      </c>
      <c r="C69" s="198">
        <v>60</v>
      </c>
      <c r="D69" s="200">
        <v>2029000000</v>
      </c>
      <c r="E69" s="202">
        <f t="shared" si="15"/>
        <v>106.84570826750921</v>
      </c>
      <c r="F69" s="196">
        <v>1772100</v>
      </c>
      <c r="G69" s="202">
        <f t="shared" si="14"/>
        <v>108.39592865356855</v>
      </c>
      <c r="H69" s="200">
        <f t="shared" si="16"/>
        <v>1275912000</v>
      </c>
      <c r="I69" s="204">
        <f t="shared" si="17"/>
        <v>62.883785115820601</v>
      </c>
    </row>
    <row r="70" spans="1:10" ht="16.5">
      <c r="A70" s="198" t="s">
        <v>374</v>
      </c>
      <c r="B70" s="197" t="s">
        <v>360</v>
      </c>
      <c r="C70" s="198">
        <v>27</v>
      </c>
      <c r="D70" s="200">
        <v>937000000</v>
      </c>
      <c r="E70" s="202">
        <f t="shared" si="15"/>
        <v>106.35641316685584</v>
      </c>
      <c r="F70" s="196">
        <v>1752090</v>
      </c>
      <c r="G70" s="202">
        <f t="shared" si="14"/>
        <v>107.17064458118739</v>
      </c>
      <c r="H70" s="200">
        <f t="shared" si="16"/>
        <v>567677160</v>
      </c>
      <c r="I70" s="204">
        <f t="shared" si="17"/>
        <v>60.584542155816436</v>
      </c>
    </row>
    <row r="71" spans="1:10" ht="16.5">
      <c r="A71" s="198" t="s">
        <v>375</v>
      </c>
      <c r="B71" s="197" t="s">
        <v>363</v>
      </c>
      <c r="C71" s="198">
        <v>25</v>
      </c>
      <c r="D71" s="200">
        <v>861000000</v>
      </c>
      <c r="E71" s="202">
        <f t="shared" si="15"/>
        <v>106.29629629629629</v>
      </c>
      <c r="F71" s="196">
        <v>1722099</v>
      </c>
      <c r="G71" s="202">
        <f t="shared" si="14"/>
        <v>105.33585341908964</v>
      </c>
      <c r="H71" s="200">
        <f t="shared" si="16"/>
        <v>516629700</v>
      </c>
      <c r="I71" s="204">
        <f t="shared" si="17"/>
        <v>60.003449477351914</v>
      </c>
    </row>
    <row r="72" spans="1:10" ht="16.5">
      <c r="A72" s="197" t="s">
        <v>376</v>
      </c>
      <c r="B72" s="197" t="s">
        <v>364</v>
      </c>
      <c r="C72" s="198">
        <v>4</v>
      </c>
      <c r="D72" s="200">
        <v>128000000</v>
      </c>
      <c r="E72" s="202">
        <f t="shared" si="15"/>
        <v>106.66666666666667</v>
      </c>
      <c r="F72" s="196">
        <v>1606794</v>
      </c>
      <c r="G72" s="202">
        <f t="shared" si="14"/>
        <v>107.94400434249845</v>
      </c>
      <c r="H72" s="200">
        <f t="shared" si="16"/>
        <v>77126112</v>
      </c>
      <c r="I72" s="204">
        <f t="shared" si="17"/>
        <v>60.254775000000002</v>
      </c>
    </row>
    <row r="73" spans="1:10" ht="16.5">
      <c r="A73" s="198" t="s">
        <v>377</v>
      </c>
      <c r="B73" s="197" t="s">
        <v>358</v>
      </c>
      <c r="C73" s="198">
        <v>89</v>
      </c>
      <c r="D73" s="200">
        <v>3038000000</v>
      </c>
      <c r="E73" s="202">
        <f t="shared" si="15"/>
        <v>104.79475681269403</v>
      </c>
      <c r="F73" s="196">
        <v>1842010</v>
      </c>
      <c r="G73" s="202">
        <f t="shared" si="14"/>
        <v>109.05856093214368</v>
      </c>
      <c r="H73" s="200">
        <f t="shared" si="16"/>
        <v>1967266680</v>
      </c>
      <c r="I73" s="204">
        <f t="shared" si="17"/>
        <v>64.755321922317307</v>
      </c>
    </row>
    <row r="74" spans="1:10" ht="16.5">
      <c r="A74" s="198" t="s">
        <v>378</v>
      </c>
      <c r="B74" s="197" t="s">
        <v>365</v>
      </c>
      <c r="C74" s="198">
        <v>62</v>
      </c>
      <c r="D74" s="200">
        <v>2202000000</v>
      </c>
      <c r="E74" s="202">
        <f t="shared" si="15"/>
        <v>110.43129388164495</v>
      </c>
      <c r="F74" s="196">
        <v>1754780</v>
      </c>
      <c r="G74" s="202">
        <f t="shared" si="14"/>
        <v>109.10843193702628</v>
      </c>
      <c r="H74" s="200">
        <f t="shared" si="16"/>
        <v>1305556320</v>
      </c>
      <c r="I74" s="204">
        <f t="shared" si="17"/>
        <v>59.289569482288826</v>
      </c>
    </row>
    <row r="75" spans="1:10" ht="16.5">
      <c r="A75" s="198" t="s">
        <v>379</v>
      </c>
      <c r="B75" s="197" t="s">
        <v>366</v>
      </c>
      <c r="C75" s="198">
        <v>34</v>
      </c>
      <c r="D75" s="200">
        <v>1174000000</v>
      </c>
      <c r="E75" s="202">
        <f t="shared" si="15"/>
        <v>98.73843566021867</v>
      </c>
      <c r="F75" s="196">
        <v>1631667</v>
      </c>
      <c r="G75" s="202">
        <f t="shared" si="14"/>
        <v>107.22891407909879</v>
      </c>
      <c r="H75" s="200">
        <f t="shared" si="16"/>
        <v>665720136</v>
      </c>
      <c r="I75" s="204">
        <f t="shared" si="17"/>
        <v>56.705292674616693</v>
      </c>
    </row>
    <row r="76" spans="1:10" ht="16.5">
      <c r="A76" s="198" t="s">
        <v>380</v>
      </c>
      <c r="B76" s="197" t="s">
        <v>367</v>
      </c>
      <c r="C76" s="198">
        <v>25</v>
      </c>
      <c r="D76" s="200">
        <v>563000000</v>
      </c>
      <c r="E76" s="202">
        <f t="shared" si="15"/>
        <v>71.44670050761421</v>
      </c>
      <c r="F76" s="196">
        <v>1724540</v>
      </c>
      <c r="G76" s="202">
        <f t="shared" si="14"/>
        <v>113.33228623608187</v>
      </c>
      <c r="H76" s="200">
        <f>F76*8*C76</f>
        <v>344908000</v>
      </c>
      <c r="I76" s="204">
        <f t="shared" si="17"/>
        <v>61.262522202486679</v>
      </c>
      <c r="J76" s="199" t="s">
        <v>400</v>
      </c>
    </row>
    <row r="77" spans="1:10">
      <c r="E77" s="205">
        <f>AVERAGE(E65:E76)</f>
        <v>103.45048770539262</v>
      </c>
      <c r="G77" s="205">
        <f>AVERAGE(G65:G76)</f>
        <v>108.27064813541745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workbookViewId="0">
      <selection activeCell="G4" sqref="G4"/>
    </sheetView>
  </sheetViews>
  <sheetFormatPr defaultRowHeight="16.5"/>
  <cols>
    <col min="2" max="2" width="15.25" customWidth="1"/>
    <col min="5" max="5" width="12" customWidth="1"/>
  </cols>
  <sheetData>
    <row r="3" spans="1:7">
      <c r="C3" t="s">
        <v>435</v>
      </c>
      <c r="D3" t="s">
        <v>437</v>
      </c>
      <c r="E3" t="s">
        <v>457</v>
      </c>
      <c r="G3" t="s">
        <v>458</v>
      </c>
    </row>
    <row r="4" spans="1:7">
      <c r="A4" s="221">
        <v>1</v>
      </c>
      <c r="B4" t="s">
        <v>422</v>
      </c>
      <c r="C4" t="s">
        <v>434</v>
      </c>
      <c r="D4" t="s">
        <v>438</v>
      </c>
      <c r="E4" t="s">
        <v>22</v>
      </c>
      <c r="G4" t="s">
        <v>459</v>
      </c>
    </row>
    <row r="5" spans="1:7">
      <c r="A5" s="221">
        <v>2</v>
      </c>
      <c r="B5" t="s">
        <v>423</v>
      </c>
      <c r="C5" t="s">
        <v>442</v>
      </c>
      <c r="D5" t="s">
        <v>439</v>
      </c>
    </row>
    <row r="6" spans="1:7">
      <c r="A6" s="221">
        <v>3</v>
      </c>
      <c r="B6" t="s">
        <v>424</v>
      </c>
      <c r="C6" t="s">
        <v>443</v>
      </c>
      <c r="D6" t="s">
        <v>439</v>
      </c>
    </row>
    <row r="7" spans="1:7">
      <c r="A7" s="221">
        <v>4</v>
      </c>
      <c r="B7" t="s">
        <v>425</v>
      </c>
      <c r="C7" t="s">
        <v>444</v>
      </c>
      <c r="D7" t="s">
        <v>439</v>
      </c>
    </row>
    <row r="8" spans="1:7">
      <c r="A8" s="221">
        <v>5</v>
      </c>
      <c r="B8" t="s">
        <v>129</v>
      </c>
      <c r="C8" t="s">
        <v>445</v>
      </c>
      <c r="D8" t="s">
        <v>438</v>
      </c>
    </row>
    <row r="9" spans="1:7">
      <c r="A9" s="221">
        <v>6</v>
      </c>
      <c r="B9" t="s">
        <v>433</v>
      </c>
      <c r="C9" t="s">
        <v>446</v>
      </c>
      <c r="D9" t="s">
        <v>440</v>
      </c>
      <c r="E9" t="s">
        <v>22</v>
      </c>
    </row>
    <row r="10" spans="1:7">
      <c r="A10" s="221">
        <v>7</v>
      </c>
      <c r="B10" t="s">
        <v>426</v>
      </c>
      <c r="C10" t="s">
        <v>447</v>
      </c>
      <c r="D10" t="s">
        <v>439</v>
      </c>
    </row>
    <row r="11" spans="1:7">
      <c r="A11" s="221">
        <v>8</v>
      </c>
      <c r="B11" t="s">
        <v>427</v>
      </c>
      <c r="C11" t="s">
        <v>448</v>
      </c>
      <c r="D11" t="s">
        <v>438</v>
      </c>
    </row>
    <row r="12" spans="1:7">
      <c r="A12" s="221">
        <v>9</v>
      </c>
      <c r="B12" t="s">
        <v>130</v>
      </c>
      <c r="C12" t="s">
        <v>436</v>
      </c>
      <c r="D12" t="s">
        <v>441</v>
      </c>
    </row>
    <row r="13" spans="1:7">
      <c r="A13" s="221">
        <v>10</v>
      </c>
      <c r="B13" t="s">
        <v>131</v>
      </c>
      <c r="C13" t="s">
        <v>449</v>
      </c>
      <c r="D13" t="s">
        <v>438</v>
      </c>
    </row>
    <row r="14" spans="1:7">
      <c r="A14" s="221">
        <v>11</v>
      </c>
      <c r="B14" t="s">
        <v>428</v>
      </c>
      <c r="C14" t="s">
        <v>450</v>
      </c>
      <c r="D14" t="s">
        <v>438</v>
      </c>
    </row>
    <row r="15" spans="1:7">
      <c r="A15" s="221">
        <v>12</v>
      </c>
      <c r="B15" t="s">
        <v>81</v>
      </c>
      <c r="C15" t="s">
        <v>451</v>
      </c>
      <c r="D15" t="s">
        <v>438</v>
      </c>
    </row>
    <row r="16" spans="1:7">
      <c r="A16" s="221">
        <v>13</v>
      </c>
      <c r="B16" t="s">
        <v>429</v>
      </c>
      <c r="C16" t="s">
        <v>452</v>
      </c>
      <c r="D16" t="s">
        <v>439</v>
      </c>
    </row>
    <row r="17" spans="1:4">
      <c r="A17" s="221">
        <v>14</v>
      </c>
      <c r="B17" t="s">
        <v>430</v>
      </c>
      <c r="C17" t="s">
        <v>453</v>
      </c>
      <c r="D17" t="s">
        <v>439</v>
      </c>
    </row>
    <row r="18" spans="1:4">
      <c r="A18" s="221">
        <v>15</v>
      </c>
      <c r="B18" t="s">
        <v>431</v>
      </c>
      <c r="C18" t="s">
        <v>454</v>
      </c>
      <c r="D18" t="s">
        <v>438</v>
      </c>
    </row>
    <row r="19" spans="1:4">
      <c r="A19" s="221">
        <v>16</v>
      </c>
      <c r="B19" t="s">
        <v>132</v>
      </c>
      <c r="C19" t="s">
        <v>455</v>
      </c>
      <c r="D19" t="s">
        <v>438</v>
      </c>
    </row>
    <row r="20" spans="1:4">
      <c r="A20" s="221">
        <v>17</v>
      </c>
      <c r="B20" t="s">
        <v>432</v>
      </c>
      <c r="C20" t="s">
        <v>456</v>
      </c>
      <c r="D20" t="s">
        <v>441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</vt:lpstr>
      <vt:lpstr>위탁</vt:lpstr>
      <vt:lpstr>연락메모</vt:lpstr>
      <vt:lpstr>참고</vt:lpstr>
      <vt:lpstr>부산교통공사</vt:lpstr>
      <vt:lpstr>지자체구분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assembly</cp:lastModifiedBy>
  <cp:lastPrinted>2017-02-01T12:26:42Z</cp:lastPrinted>
  <dcterms:created xsi:type="dcterms:W3CDTF">2015-07-21T08:17:08Z</dcterms:created>
  <dcterms:modified xsi:type="dcterms:W3CDTF">2017-02-23T11:25:06Z</dcterms:modified>
</cp:coreProperties>
</file>